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75" windowHeight="4725" firstSheet="1" activeTab="3"/>
  </bookViews>
  <sheets>
    <sheet name="0000" sheetId="1" state="veryHidden" r:id="rId1"/>
    <sheet name="Income Statement" sheetId="2" r:id="rId2"/>
    <sheet name="Balance Sheet" sheetId="3" r:id="rId3"/>
    <sheet name="Notes" sheetId="4" r:id="rId4"/>
    <sheet name="Conso IS" sheetId="5" r:id="rId5"/>
    <sheet name="Conso BS" sheetId="6" r:id="rId6"/>
    <sheet name="Journal" sheetId="7" r:id="rId7"/>
  </sheets>
  <definedNames>
    <definedName name="_xlnm.Print_Titles" localSheetId="2">'Balance Sheet'!$10:$14</definedName>
    <definedName name="_xlnm.Print_Titles" localSheetId="1">'Income Statement'!$10:$15</definedName>
  </definedNames>
  <calcPr fullCalcOnLoad="1"/>
</workbook>
</file>

<file path=xl/sharedStrings.xml><?xml version="1.0" encoding="utf-8"?>
<sst xmlns="http://schemas.openxmlformats.org/spreadsheetml/2006/main" count="348" uniqueCount="286">
  <si>
    <t>QUARTERLY REPORT</t>
  </si>
  <si>
    <t>Quarterly report on consolidated results for the financial quarter ended 31 March 2001.</t>
  </si>
  <si>
    <t>The figures have not been audited.</t>
  </si>
  <si>
    <t>CONSOLIDATED INCOME STATEMENT</t>
  </si>
  <si>
    <t>INDIVIDUAL QUARTER</t>
  </si>
  <si>
    <t>CUMULATIVE QUARTER</t>
  </si>
  <si>
    <t>Current</t>
  </si>
  <si>
    <t>Preceding Year</t>
  </si>
  <si>
    <t>Corresponding</t>
  </si>
  <si>
    <t>Quarter</t>
  </si>
  <si>
    <t>31/03/2001</t>
  </si>
  <si>
    <t>Year</t>
  </si>
  <si>
    <t>31/03/2000</t>
  </si>
  <si>
    <t>(RM '000)</t>
  </si>
  <si>
    <t>(a)</t>
  </si>
  <si>
    <t>Turnover</t>
  </si>
  <si>
    <t>(b)</t>
  </si>
  <si>
    <t>Investment income</t>
  </si>
  <si>
    <t>(c)</t>
  </si>
  <si>
    <t>Other income including Interest income</t>
  </si>
  <si>
    <t>(d)</t>
  </si>
  <si>
    <t>Exceptional item</t>
  </si>
  <si>
    <t>(e)</t>
  </si>
  <si>
    <t>(f)</t>
  </si>
  <si>
    <t>(g)</t>
  </si>
  <si>
    <t>(h)</t>
  </si>
  <si>
    <t>Taxation</t>
  </si>
  <si>
    <t>(i)</t>
  </si>
  <si>
    <t xml:space="preserve">       minority interests</t>
  </si>
  <si>
    <t>(II)  Less minority interests</t>
  </si>
  <si>
    <t>(j)</t>
  </si>
  <si>
    <t>(k)</t>
  </si>
  <si>
    <t>(I)   Extraordinary items</t>
  </si>
  <si>
    <t>(III) Extraordinary items attributable to members</t>
  </si>
  <si>
    <t xml:space="preserve">        of the company</t>
  </si>
  <si>
    <t>(l)</t>
  </si>
  <si>
    <t>any provision for preference dividends, if any:-</t>
  </si>
  <si>
    <t>(I)   Basic (based on 18,500,000 ordinary shares) (sen)</t>
  </si>
  <si>
    <t>(II)  Fully diluted (based on ordinary shares) (sen)</t>
  </si>
  <si>
    <t>As At End</t>
  </si>
  <si>
    <t>Of Current</t>
  </si>
  <si>
    <t>As At Preceding</t>
  </si>
  <si>
    <t>Financial</t>
  </si>
  <si>
    <t>Year End</t>
  </si>
  <si>
    <t>31/12/2000</t>
  </si>
  <si>
    <t>CONSOLIDATED BALANCE SHEET</t>
  </si>
  <si>
    <t>Investment in Associated Companies</t>
  </si>
  <si>
    <t>Long Term Investment</t>
  </si>
  <si>
    <t>Intangible Assets</t>
  </si>
  <si>
    <t>Current Assets</t>
  </si>
  <si>
    <t xml:space="preserve">    Short Term Investments</t>
  </si>
  <si>
    <t xml:space="preserve">    Debtors</t>
  </si>
  <si>
    <t xml:space="preserve">    Cash</t>
  </si>
  <si>
    <t>Current Liabilities</t>
  </si>
  <si>
    <t xml:space="preserve">    Short Term Borrowings</t>
  </si>
  <si>
    <t>Shareholders' Funds</t>
  </si>
  <si>
    <t xml:space="preserve">    Share Premium</t>
  </si>
  <si>
    <t xml:space="preserve">    Revaluation Reserve</t>
  </si>
  <si>
    <t xml:space="preserve">    Capital Reserve</t>
  </si>
  <si>
    <t xml:space="preserve">  Share Capital</t>
  </si>
  <si>
    <t xml:space="preserve">  Reserves</t>
  </si>
  <si>
    <t xml:space="preserve">    Statutory Reserve</t>
  </si>
  <si>
    <t xml:space="preserve">    Retained Profit</t>
  </si>
  <si>
    <t xml:space="preserve">    Others</t>
  </si>
  <si>
    <t>Minority Interest</t>
  </si>
  <si>
    <t>Long Term Borrowings</t>
  </si>
  <si>
    <t>Other Long Term Liabilities</t>
  </si>
  <si>
    <t>Net Tangible Assets Per Share (RM)</t>
  </si>
  <si>
    <t>Accounting Policies</t>
  </si>
  <si>
    <t>All significant accounting policies and methods of computation are consistent with those applied in the previous year.</t>
  </si>
  <si>
    <t>Exceptional Item</t>
  </si>
  <si>
    <t>Extraordinary Item</t>
  </si>
  <si>
    <t>There was no extraordinary item for the financial period under review.</t>
  </si>
  <si>
    <t>Pre-Acquisition Profits</t>
  </si>
  <si>
    <t>There is no pre-acquisition profits for the financial period under review.</t>
  </si>
  <si>
    <t>There were no sale of investments and/or properties for the financial period under review.</t>
  </si>
  <si>
    <t>Profits on Sale of Investments and/or Properties</t>
  </si>
  <si>
    <t>Particulars of Purchase or Disposal of Quoted Securities</t>
  </si>
  <si>
    <t>There were no transactions in quoted securities for the financial period under review.</t>
  </si>
  <si>
    <t>There were no changes in the composition of the Group during the period under review.</t>
  </si>
  <si>
    <t>Status of Corporate Proposals</t>
  </si>
  <si>
    <t>(I)</t>
  </si>
  <si>
    <t>Seasonal or Cyclical Factors</t>
  </si>
  <si>
    <t>The quarterly results have not been materially influenced by seasonal or cyclical factors.</t>
  </si>
  <si>
    <t>Changes in Share Capital</t>
  </si>
  <si>
    <t>There were no changes in the Share Capital for the period under review.</t>
  </si>
  <si>
    <t>Group Borrowings and Debt Securities</t>
  </si>
  <si>
    <t>Total Group Borrowings as at 31 March 2001 are as follows :-</t>
  </si>
  <si>
    <t xml:space="preserve">    Secured Syndicated Term Loan</t>
  </si>
  <si>
    <t xml:space="preserve">    Drawndown on 23 January 1997</t>
  </si>
  <si>
    <t>The Company has proposed and the lending financial institutions have agreed that the term loan be converted to equity</t>
  </si>
  <si>
    <t>shares of the Company subject to the finalisation of terms and all approvals required to be obtained. An announcement</t>
  </si>
  <si>
    <t>has been made to KLSE on the proposed debt-to-equity conversion on 8 October 1999. The Securities Commission has</t>
  </si>
  <si>
    <t>Short Term Borrowings (Secured)</t>
  </si>
  <si>
    <t>RM ('000)</t>
  </si>
  <si>
    <t xml:space="preserve">    Revolving Loan</t>
  </si>
  <si>
    <t xml:space="preserve">    Term Loan</t>
  </si>
  <si>
    <t>Short Term Borrowings (Unsecured)</t>
  </si>
  <si>
    <t xml:space="preserve">    Revolving Credit Facility</t>
  </si>
  <si>
    <t xml:space="preserve">    Bankers Acceptances</t>
  </si>
  <si>
    <t xml:space="preserve">    Bank Overdrafts</t>
  </si>
  <si>
    <t>Off Balance Sheet Financial Instruments</t>
  </si>
  <si>
    <t>There were no Off Balance Sheet Financial Instruments for the financial period under review.</t>
  </si>
  <si>
    <t>Material Litigation</t>
  </si>
  <si>
    <t>Save as disclosed below, UCI and its subsidiary company are not in any material litigation, either as plaintiff or</t>
  </si>
  <si>
    <t>its subsidiary company or of any fact likely to give rise to any proceedings which might materially and adversely affect</t>
  </si>
  <si>
    <t>the position or business of UCI and/or its subsidiary company.</t>
  </si>
  <si>
    <t>Segmental Reporting</t>
  </si>
  <si>
    <t>No segment analysis has been prepared in view of the similarity of the manufacturing operations with the Group.</t>
  </si>
  <si>
    <t>Material Changes in the Profit Before Taxation for the Quarter Reported on as Compared with the Preceding Quarter</t>
  </si>
  <si>
    <t>Review of Performance of Company and its Principal Subsidiaries</t>
  </si>
  <si>
    <t>Current Year Prospects</t>
  </si>
  <si>
    <t>Explanatory Notes for Any (Applicable to the Final Quarter)</t>
  </si>
  <si>
    <t>Variance of actual profit from forecast profit (Where the variance exceed 10%)</t>
  </si>
  <si>
    <t>Not Applicable</t>
  </si>
  <si>
    <t>Dividend</t>
  </si>
  <si>
    <t>No dividend has been declared.</t>
  </si>
  <si>
    <t>Changes in The Composition of The Group</t>
  </si>
  <si>
    <t>Contingent Liability</t>
  </si>
  <si>
    <t>There were no contingent liabilities for the period under review.</t>
  </si>
  <si>
    <t>defendant, and the Directors of UCI have no knowledge of any proceedings, pending or threatened, against UCI and/or</t>
  </si>
  <si>
    <t>Shortfall in the profit guarantee.</t>
  </si>
  <si>
    <t xml:space="preserve">Tax is provided at 28% on profits in the subsidiary. There is no deffered tax  or any adjustment for under or </t>
  </si>
  <si>
    <t>over provisions in respect or prior year</t>
  </si>
  <si>
    <t>A claim from Malaysian Assurance Alliance for the amount of RM 113,865.23.</t>
  </si>
  <si>
    <t>There was no exceptional item for the financial period under review.</t>
  </si>
  <si>
    <t xml:space="preserve">    Provision For Taxation</t>
  </si>
  <si>
    <t>On 6 June 2001, the Board of Directors of UCI had informed the Exchange that the Settlement Agreement and</t>
  </si>
  <si>
    <t>Short Term Borrowings</t>
  </si>
  <si>
    <t>Long Term Borrowings (Secured)</t>
  </si>
  <si>
    <t>Adjustment</t>
  </si>
  <si>
    <t>UCI</t>
  </si>
  <si>
    <t>GEO</t>
  </si>
  <si>
    <t>Total</t>
  </si>
  <si>
    <t>Debit</t>
  </si>
  <si>
    <t>Credit</t>
  </si>
  <si>
    <t>Consolidated</t>
  </si>
  <si>
    <t>Revenue</t>
  </si>
  <si>
    <t>(5)</t>
  </si>
  <si>
    <t>Cost of Sales</t>
  </si>
  <si>
    <t>(2)</t>
  </si>
  <si>
    <t>(3)</t>
  </si>
  <si>
    <t>PROFIT / (LOSS) BEFORE TAXATION</t>
  </si>
  <si>
    <t xml:space="preserve">    Current</t>
  </si>
  <si>
    <t xml:space="preserve">    Associated Companies</t>
  </si>
  <si>
    <t xml:space="preserve">    Deferred</t>
  </si>
  <si>
    <t xml:space="preserve">    Adjustment - Income Tax</t>
  </si>
  <si>
    <t xml:space="preserve">    Adjustment - Deferred Tax</t>
  </si>
  <si>
    <t xml:space="preserve">    Adjustment - Prior Years</t>
  </si>
  <si>
    <t xml:space="preserve">    Total Taxation</t>
  </si>
  <si>
    <t>PROFIT / (LOSS) AFTER TAXATION</t>
  </si>
  <si>
    <t>PROFIT / (LOSS) AFTER MINORITY</t>
  </si>
  <si>
    <t>INTEREST &amp; TAXATION</t>
  </si>
  <si>
    <t>Retained Profit / (Loss) B/Fwd</t>
  </si>
  <si>
    <t xml:space="preserve">    Transfer To Capital Reserves</t>
  </si>
  <si>
    <t xml:space="preserve">    Bonus Issue</t>
  </si>
  <si>
    <t xml:space="preserve">    Prior Year Adjustment</t>
  </si>
  <si>
    <t xml:space="preserve">    Associated Profit / (Loss) B/Fwd</t>
  </si>
  <si>
    <t>Available For Appropriation</t>
  </si>
  <si>
    <t>Dividends</t>
  </si>
  <si>
    <t>RETAINED PROFIT / (LOSS) C/FWD</t>
  </si>
  <si>
    <t>Share Capital</t>
  </si>
  <si>
    <t>(1)</t>
  </si>
  <si>
    <t>(6)</t>
  </si>
  <si>
    <t>Reserves</t>
  </si>
  <si>
    <t>Deferred Liabilities</t>
  </si>
  <si>
    <t>Represented by :-</t>
  </si>
  <si>
    <t>Property, Plant &amp; Equipment</t>
  </si>
  <si>
    <t>Investment</t>
  </si>
  <si>
    <t xml:space="preserve">    Inventories</t>
  </si>
  <si>
    <t xml:space="preserve">    Amount Owing from Holding Company</t>
  </si>
  <si>
    <t>(4)</t>
  </si>
  <si>
    <t xml:space="preserve">    Deposits with Licensed Bank</t>
  </si>
  <si>
    <t xml:space="preserve">    Cash &amp; Bank Balances</t>
  </si>
  <si>
    <t xml:space="preserve">    Creditors</t>
  </si>
  <si>
    <t xml:space="preserve">    Amount Owing to Subsidiary Company</t>
  </si>
  <si>
    <t xml:space="preserve">    Bank Borrowings</t>
  </si>
  <si>
    <t xml:space="preserve">    Taxation</t>
  </si>
  <si>
    <t>Net Current Assets / (Liabilities)</t>
  </si>
  <si>
    <t>DR</t>
  </si>
  <si>
    <t>CR</t>
  </si>
  <si>
    <t>(RM)</t>
  </si>
  <si>
    <t>Shares In Subsidiary</t>
  </si>
  <si>
    <t>Elimination of share capital of subsidiary</t>
  </si>
  <si>
    <t>Profit Before Tax</t>
  </si>
  <si>
    <t>Inventories</t>
  </si>
  <si>
    <t>Being 31 March 2001 unrealised profit on stocks</t>
  </si>
  <si>
    <t>RM281,843 @ 8%</t>
  </si>
  <si>
    <t>Unappropriated Profit</t>
  </si>
  <si>
    <t>Profit &amp; Loss Account</t>
  </si>
  <si>
    <t>Being reversal of 31 December 2000 unrealised</t>
  </si>
  <si>
    <t>profit on stocks between UCI &amp; GEO</t>
  </si>
  <si>
    <t>Due From UCI</t>
  </si>
  <si>
    <t>Due To GEO</t>
  </si>
  <si>
    <t>Elimination of inter-company balances</t>
  </si>
  <si>
    <t>Turnover Adjustment</t>
  </si>
  <si>
    <t>UCI Sales To GEO</t>
  </si>
  <si>
    <t>GEO Sales To UCI</t>
  </si>
  <si>
    <t>Elimination of inter-company sales</t>
  </si>
  <si>
    <t>Retained Profit Capitalised for Bonus Issue</t>
  </si>
  <si>
    <t>Being elimination of share capital resulting from</t>
  </si>
  <si>
    <t>transfer from retained profit for bonus issue</t>
  </si>
  <si>
    <t>YARN PRODUCTION COST</t>
  </si>
  <si>
    <t>Price per Kg</t>
  </si>
  <si>
    <t>Resin Cost (Yarn Grade)</t>
  </si>
  <si>
    <t>Overheads :-</t>
  </si>
  <si>
    <t xml:space="preserve">    Extruding</t>
  </si>
  <si>
    <t xml:space="preserve">    Plant Admin @ 1/3</t>
  </si>
  <si>
    <t xml:space="preserve">    Branch @ 1/3</t>
  </si>
  <si>
    <t xml:space="preserve">    Marketing Admin @ 1/3</t>
  </si>
  <si>
    <t xml:space="preserve">    Head Office Admin @ 1/3</t>
  </si>
  <si>
    <t xml:space="preserve">    Financial Admin @ 1/3</t>
  </si>
  <si>
    <t xml:space="preserve">    Other Expenses @ 1/3</t>
  </si>
  <si>
    <t xml:space="preserve">    Waste @ 3.48%</t>
  </si>
  <si>
    <t>Sale of Yarn to Geotextiles</t>
  </si>
  <si>
    <t>Profit Margin (%)</t>
  </si>
  <si>
    <t>Geotextiles Cloth Closing Stock For 31 March 2001</t>
  </si>
  <si>
    <t>57,519 Kg  @  RM4.90 Yarn Cost</t>
  </si>
  <si>
    <t>Unrealised Profit on Stock</t>
  </si>
  <si>
    <t>RM281,843  @  8%</t>
  </si>
  <si>
    <t>PROFIT / (LOSS) FOR THE PERIOD</t>
  </si>
  <si>
    <t xml:space="preserve">  The amendment made was with regard to the values in the Consolidated Income Statement on the columns for the preceding year</t>
  </si>
  <si>
    <r>
      <t xml:space="preserve">  </t>
    </r>
    <r>
      <rPr>
        <b/>
        <i/>
        <u val="single"/>
        <sz val="8"/>
        <rFont val="Times New Roman"/>
        <family val="1"/>
      </rPr>
      <t>Remark :-</t>
    </r>
  </si>
  <si>
    <t xml:space="preserve">  corresponding quarter of 31/03/2000 and preceding year cumulative quarter 31/03/2000, whereby the interest cost on borrowings</t>
  </si>
  <si>
    <t xml:space="preserve">  figures.</t>
  </si>
  <si>
    <t xml:space="preserve">  The amendment made was with regard to the values in the Balance Sheet on the column for the preceding financial year end</t>
  </si>
  <si>
    <t xml:space="preserve">    Interest </t>
  </si>
  <si>
    <t>subsequently rejected the proposal in on 8 December 2000. The entire loan amount is due and repayable on demand,</t>
  </si>
  <si>
    <t>and has been classified under current liability as at 31 December 2000.</t>
  </si>
  <si>
    <t xml:space="preserve">    Total Borrowings</t>
  </si>
  <si>
    <t>Judgement was obtained on 17 November 1998 against Tan Wooi Lim (trading as Syarikat Perniagaan Weitat) for</t>
  </si>
  <si>
    <t xml:space="preserve">debts of RM111,875.66 together with interest at 8% per annum from the date of debt outstanding to settlement and </t>
  </si>
  <si>
    <t>costs. However, enforcement of judgement is still pending.</t>
  </si>
  <si>
    <t>We have filed our Defence and further mention was fixed on 30 July 2001.</t>
  </si>
  <si>
    <t>A claim against Winza B. V. for debts of USD41,610.03</t>
  </si>
  <si>
    <t>A claim against Nobel Carpets Sdn Bhd for debts of RM39,958.65.</t>
  </si>
  <si>
    <t>To Date</t>
  </si>
  <si>
    <t>Period</t>
  </si>
  <si>
    <t>Profit / (Loss) before finance cost, depreciation</t>
  </si>
  <si>
    <t>and amortisation, exceptional items, income tax,</t>
  </si>
  <si>
    <t>minority interest and extraordinary items</t>
  </si>
  <si>
    <t>Finance Cost</t>
  </si>
  <si>
    <t>Depreciation and amortisation</t>
  </si>
  <si>
    <t>Profit / (Loss) before income tax, minority interest</t>
  </si>
  <si>
    <t>and extraordinary items</t>
  </si>
  <si>
    <t>Share of profits and losses of associated companies</t>
  </si>
  <si>
    <t>Profit / (Loss) before income tax, minority interests</t>
  </si>
  <si>
    <t>Income Tax</t>
  </si>
  <si>
    <t>(I)   Profit / (Loss) after income tax before deducting</t>
  </si>
  <si>
    <t>Pre-acquisition profit / (loss), if applicable</t>
  </si>
  <si>
    <t>Net profit / (loss) from ordinary activities attributable</t>
  </si>
  <si>
    <t>to members of the company</t>
  </si>
  <si>
    <t>(m)</t>
  </si>
  <si>
    <t>Net profit / (loss) attributable to members of the</t>
  </si>
  <si>
    <t>company</t>
  </si>
  <si>
    <t>Earning per share based on 2(m) above after deducting</t>
  </si>
  <si>
    <t>Property, Plant and Equipment</t>
  </si>
  <si>
    <t>Investment Property</t>
  </si>
  <si>
    <t>Goodwill on Consolidation</t>
  </si>
  <si>
    <t>Other Loang Term Assets</t>
  </si>
  <si>
    <t xml:space="preserve">    Trade Receivables</t>
  </si>
  <si>
    <t xml:space="preserve">    Trade Payables</t>
  </si>
  <si>
    <t xml:space="preserve">    Other Payables</t>
  </si>
  <si>
    <t xml:space="preserve">    Proposed Dividend</t>
  </si>
  <si>
    <t>Net Current Assets or Current Liabilities</t>
  </si>
  <si>
    <t xml:space="preserve">    Others </t>
  </si>
  <si>
    <t>Minority Interests</t>
  </si>
  <si>
    <t>Deferred Taxation</t>
  </si>
  <si>
    <t>In this quarter, the Group recorded a revenue of RM 4.1 million, a decrease of RM 0.75 million as compared to</t>
  </si>
  <si>
    <t>the preceding year corresponding quarter. The Group loss before taxation widen to RM 1.6 million, an increase</t>
  </si>
  <si>
    <t>of RM 0.6 million compared to the previous corresponding quarter.</t>
  </si>
  <si>
    <t>cost of RM 0.1 million.</t>
  </si>
  <si>
    <t>The Company and the Group were operating in a very competitive market which severely affect the margins of the</t>
  </si>
  <si>
    <t>products manufactured and marketed by the Group. The economic slowdown experienced in the first quarter also</t>
  </si>
  <si>
    <t>affected the demand of the Company and the Group's products. The high financial cost of the total Group</t>
  </si>
  <si>
    <t>borrowings continued to have a significant impact on the profitability of the Company and the Group.</t>
  </si>
  <si>
    <t>In view of the unfavourable financial positions of the Group, the Board has engaged a merchant banker to assist the</t>
  </si>
  <si>
    <t>Group in seeking ways to improve its financial positions. The Group has also undertake various measures to reduce</t>
  </si>
  <si>
    <t>its operating costs. Baring unforeseen circumstances and also the successful restructuring of its total debts, the</t>
  </si>
  <si>
    <t>Board is optimistic that the Group would be able to perform better in the coming quarters.</t>
  </si>
  <si>
    <t xml:space="preserve">  classified as exceptional item previously was now classified under 2(b) interest on borrowings. The reclassified was done so as to be</t>
  </si>
  <si>
    <t xml:space="preserve">  more reflective of the operating results of the group.</t>
  </si>
  <si>
    <t xml:space="preserve">  31/12/2000, whereby the amended figures are as per audited figures as compared to previous announcement being unaudited</t>
  </si>
  <si>
    <t>Put Option Agreement have lapsed due to the non-fufillment of the Conditions Precedent within the time stipulated</t>
  </si>
  <si>
    <t>in the said Agreements.</t>
  </si>
  <si>
    <t xml:space="preserve">The higher loss for the quarter were contributed both by the decline in revenue as well as an increase in the financial </t>
  </si>
</sst>
</file>

<file path=xl/styles.xml><?xml version="1.0" encoding="utf-8"?>
<styleSheet xmlns="http://schemas.openxmlformats.org/spreadsheetml/2006/main">
  <numFmts count="20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00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_(* #,##0.00000000_);_(* \(#,##0.00000000\);_(* &quot;-&quot;??_);_(@_)"/>
    <numFmt numFmtId="177" formatCode="_(* #,##0.000000000_);_(* \(#,##0.000000000\);_(* &quot;-&quot;??_);_(@_)"/>
    <numFmt numFmtId="178" formatCode="_(* #,##0.0000000000_);_(* \(#,##0.0000000000\);_(* &quot;-&quot;??_);_(@_)"/>
    <numFmt numFmtId="179" formatCode="_(* #,##0.00000000000_);_(* \(#,##0.00000000000\);_(* &quot;-&quot;??_);_(@_)"/>
    <numFmt numFmtId="180" formatCode="_(* #,##0.000000000000_);_(* \(#,##0.000000000000\);_(* &quot;-&quot;??_);_(@_)"/>
    <numFmt numFmtId="181" formatCode="_(* #,##0.0_);_(* \(#,##0.0\);_(* &quot;-&quot;??_);_(@_)"/>
    <numFmt numFmtId="182" formatCode="_(* #,##0_);_(* \(#,##0\);_(* &quot;-&quot;??_);_(@_)"/>
    <numFmt numFmtId="183" formatCode="0.0"/>
    <numFmt numFmtId="184" formatCode="00"/>
    <numFmt numFmtId="185" formatCode="0."/>
    <numFmt numFmtId="186" formatCode="0000"/>
    <numFmt numFmtId="187" formatCode="0\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000000"/>
    <numFmt numFmtId="197" formatCode="0.000000"/>
    <numFmt numFmtId="198" formatCode="0.00000"/>
    <numFmt numFmtId="199" formatCode="0.0000"/>
    <numFmt numFmtId="200" formatCode="0.00000000"/>
    <numFmt numFmtId="201" formatCode="0.000000000"/>
    <numFmt numFmtId="202" formatCode="0.0000000000"/>
    <numFmt numFmtId="203" formatCode="m/d"/>
    <numFmt numFmtId="204" formatCode="0.00;[Red]0.00"/>
    <numFmt numFmtId="205" formatCode="&quot;\&quot;#,##0;&quot;\&quot;\-#,##0"/>
    <numFmt numFmtId="206" formatCode="&quot;\&quot;#,##0;[Red]&quot;\&quot;\-#,##0"/>
    <numFmt numFmtId="207" formatCode="&quot;\&quot;#,##0.00;&quot;\&quot;\-#,##0.00"/>
    <numFmt numFmtId="208" formatCode="&quot;\&quot;#,##0.00;[Red]&quot;\&quot;\-#,##0.00"/>
    <numFmt numFmtId="209" formatCode="_ &quot;\&quot;* #,##0_ ;_ &quot;\&quot;* \-#,##0_ ;_ &quot;\&quot;* &quot;-&quot;_ ;_ @_ "/>
    <numFmt numFmtId="210" formatCode="_ * #,##0_ ;_ * \-#,##0_ ;_ * &quot;-&quot;_ ;_ @_ "/>
    <numFmt numFmtId="211" formatCode="_ &quot;\&quot;* #,##0.00_ ;_ &quot;\&quot;* \-#,##0.00_ ;_ &quot;\&quot;* &quot;-&quot;??_ ;_ @_ "/>
    <numFmt numFmtId="212" formatCode="_ * #,##0.00_ ;_ * \-#,##0.00_ ;_ * &quot;-&quot;??_ ;_ @_ "/>
    <numFmt numFmtId="213" formatCode="\$#,##0_);\(\$#,##0\)"/>
    <numFmt numFmtId="214" formatCode="\$#,##0_);[Red]\(\$#,##0\)"/>
    <numFmt numFmtId="215" formatCode="\$#,##0.00_);\(\$#,##0.00\)"/>
    <numFmt numFmtId="216" formatCode="\$#,##0.00_);[Red]\(\$#,##0.00\)"/>
    <numFmt numFmtId="217" formatCode="&quot;\&quot;#,##0;&quot;\&quot;&quot;\&quot;\-#,##0"/>
    <numFmt numFmtId="218" formatCode="&quot;\&quot;#,##0;[Red]&quot;\&quot;&quot;\&quot;\-#,##0"/>
    <numFmt numFmtId="219" formatCode="&quot;\&quot;#,##0.00;&quot;\&quot;&quot;\&quot;\-#,##0.00"/>
    <numFmt numFmtId="220" formatCode="&quot;\&quot;#,##0.00;[Red]&quot;\&quot;&quot;\&quot;\-#,##0.00"/>
    <numFmt numFmtId="221" formatCode="_ &quot;\&quot;* #,##0_ ;_ &quot;\&quot;* &quot;\&quot;\-#,##0_ ;_ &quot;\&quot;* &quot;-&quot;_ ;_ @_ "/>
    <numFmt numFmtId="222" formatCode="_ * #,##0_ ;_ * &quot;\&quot;\-#,##0_ ;_ * &quot;-&quot;_ ;_ @_ "/>
    <numFmt numFmtId="223" formatCode="_ &quot;\&quot;* #,##0.00_ ;_ &quot;\&quot;* &quot;\&quot;\-#,##0.00_ ;_ &quot;\&quot;* &quot;-&quot;??_ ;_ @_ "/>
    <numFmt numFmtId="224" formatCode="_ * #,##0.00_ ;_ * &quot;\&quot;\-#,##0.00_ ;_ * &quot;-&quot;??_ ;_ @_ "/>
    <numFmt numFmtId="225" formatCode="&quot;\&quot;#,##0;&quot;\&quot;&quot;\&quot;&quot;\&quot;\-#,##0"/>
    <numFmt numFmtId="226" formatCode="&quot;\&quot;#,##0;[Red]&quot;\&quot;&quot;\&quot;&quot;\&quot;\-#,##0"/>
    <numFmt numFmtId="227" formatCode="&quot;\&quot;#,##0.00;&quot;\&quot;&quot;\&quot;&quot;\&quot;\-#,##0.00"/>
    <numFmt numFmtId="228" formatCode="&quot;\&quot;#,##0.00;[Red]&quot;\&quot;&quot;\&quot;&quot;\&quot;\-#,##0.00"/>
    <numFmt numFmtId="229" formatCode="_ &quot;\&quot;* #,##0_ ;_ &quot;\&quot;* &quot;\&quot;&quot;\&quot;\-#,##0_ ;_ &quot;\&quot;* &quot;-&quot;_ ;_ @_ "/>
    <numFmt numFmtId="230" formatCode="_ * #,##0_ ;_ * &quot;\&quot;&quot;\&quot;\-#,##0_ ;_ * &quot;-&quot;_ ;_ @_ "/>
    <numFmt numFmtId="231" formatCode="_ &quot;\&quot;* #,##0.00_ ;_ &quot;\&quot;* &quot;\&quot;&quot;\&quot;\-#,##0.00_ ;_ &quot;\&quot;* &quot;-&quot;??_ ;_ @_ "/>
    <numFmt numFmtId="232" formatCode="_ * #,##0.00_ ;_ * &quot;\&quot;&quot;\&quot;\-#,##0.00_ ;_ * &quot;-&quot;??_ ;_ @_ "/>
    <numFmt numFmtId="233" formatCode="&quot;\&quot;#,##0;&quot;\&quot;&quot;\&quot;&quot;\&quot;&quot;\&quot;\-#,##0"/>
    <numFmt numFmtId="234" formatCode="&quot;\&quot;#,##0;[Red]&quot;\&quot;&quot;\&quot;&quot;\&quot;&quot;\&quot;\-#,##0"/>
    <numFmt numFmtId="235" formatCode="&quot;\&quot;#,##0.00;&quot;\&quot;&quot;\&quot;&quot;\&quot;&quot;\&quot;\-#,##0.00"/>
    <numFmt numFmtId="236" formatCode="&quot;\&quot;#,##0.00;[Red]&quot;\&quot;&quot;\&quot;&quot;\&quot;&quot;\&quot;\-#,##0.00"/>
    <numFmt numFmtId="237" formatCode="_ &quot;\&quot;* #,##0_ ;_ &quot;\&quot;* &quot;\&quot;&quot;\&quot;&quot;\&quot;\-#,##0_ ;_ &quot;\&quot;* &quot;-&quot;_ ;_ @_ "/>
    <numFmt numFmtId="238" formatCode="_ * #,##0_ ;_ * &quot;\&quot;&quot;\&quot;&quot;\&quot;\-#,##0_ ;_ * &quot;-&quot;_ ;_ @_ "/>
    <numFmt numFmtId="239" formatCode="_ &quot;\&quot;* #,##0.00_ ;_ &quot;\&quot;* &quot;\&quot;&quot;\&quot;&quot;\&quot;\-#,##0.00_ ;_ &quot;\&quot;* &quot;-&quot;??_ ;_ @_ "/>
    <numFmt numFmtId="240" formatCode="_ * #,##0.00_ ;_ * &quot;\&quot;&quot;\&quot;&quot;\&quot;\-#,##0.00_ ;_ * &quot;-&quot;??_ ;_ @_ "/>
    <numFmt numFmtId="241" formatCode="&quot;\&quot;#,##0;&quot;\&quot;&quot;\&quot;&quot;\&quot;&quot;\&quot;&quot;\&quot;\-#,##0"/>
    <numFmt numFmtId="242" formatCode="&quot;\&quot;#,##0;[Red]&quot;\&quot;&quot;\&quot;&quot;\&quot;&quot;\&quot;&quot;\&quot;\-#,##0"/>
    <numFmt numFmtId="243" formatCode="&quot;\&quot;#,##0.00;&quot;\&quot;&quot;\&quot;&quot;\&quot;&quot;\&quot;&quot;\&quot;\-#,##0.00"/>
    <numFmt numFmtId="244" formatCode="&quot;\&quot;#,##0.00;[Red]&quot;\&quot;&quot;\&quot;&quot;\&quot;&quot;\&quot;&quot;\&quot;\-#,##0.00"/>
    <numFmt numFmtId="245" formatCode="_ &quot;\&quot;* #,##0_ ;_ &quot;\&quot;* &quot;\&quot;&quot;\&quot;&quot;\&quot;&quot;\&quot;\-#,##0_ ;_ &quot;\&quot;* &quot;-&quot;_ ;_ @_ "/>
    <numFmt numFmtId="246" formatCode="_ * #,##0_ ;_ * &quot;\&quot;&quot;\&quot;&quot;\&quot;&quot;\&quot;\-#,##0_ ;_ * &quot;-&quot;_ ;_ @_ "/>
    <numFmt numFmtId="247" formatCode="_ &quot;\&quot;* #,##0.00_ ;_ &quot;\&quot;* &quot;\&quot;&quot;\&quot;&quot;\&quot;&quot;\&quot;\-#,##0.00_ ;_ &quot;\&quot;* &quot;-&quot;??_ ;_ @_ "/>
    <numFmt numFmtId="248" formatCode="_ * #,##0.00_ ;_ * &quot;\&quot;&quot;\&quot;&quot;\&quot;&quot;\&quot;\-#,##0.00_ ;_ * &quot;-&quot;??_ ;_ @_ "/>
    <numFmt numFmtId="249" formatCode="&quot;\&quot;#,##0;&quot;\&quot;&quot;\&quot;&quot;\&quot;&quot;\&quot;&quot;\&quot;&quot;\&quot;\-#,##0"/>
    <numFmt numFmtId="250" formatCode="&quot;\&quot;#,##0;[Red]&quot;\&quot;&quot;\&quot;&quot;\&quot;&quot;\&quot;&quot;\&quot;&quot;\&quot;\-#,##0"/>
    <numFmt numFmtId="251" formatCode="&quot;\&quot;#,##0.00;&quot;\&quot;&quot;\&quot;&quot;\&quot;&quot;\&quot;&quot;\&quot;&quot;\&quot;\-#,##0.00"/>
    <numFmt numFmtId="252" formatCode="&quot;\&quot;#,##0.00;[Red]&quot;\&quot;&quot;\&quot;&quot;\&quot;&quot;\&quot;&quot;\&quot;&quot;\&quot;\-#,##0.00"/>
    <numFmt numFmtId="253" formatCode="_ &quot;\&quot;* #,##0_ ;_ &quot;\&quot;* &quot;\&quot;&quot;\&quot;&quot;\&quot;&quot;\&quot;&quot;\&quot;\-#,##0_ ;_ &quot;\&quot;* &quot;-&quot;_ ;_ @_ "/>
    <numFmt numFmtId="254" formatCode="_ * #,##0_ ;_ * &quot;\&quot;&quot;\&quot;&quot;\&quot;&quot;\&quot;&quot;\&quot;\-#,##0_ ;_ * &quot;-&quot;_ ;_ @_ "/>
    <numFmt numFmtId="255" formatCode="_ &quot;\&quot;* #,##0.00_ ;_ &quot;\&quot;* &quot;\&quot;&quot;\&quot;&quot;\&quot;&quot;\&quot;&quot;\&quot;\-#,##0.00_ ;_ &quot;\&quot;* &quot;-&quot;??_ ;_ @_ "/>
    <numFmt numFmtId="256" formatCode="_ * #,##0.00_ ;_ * &quot;\&quot;&quot;\&quot;&quot;\&quot;&quot;\&quot;&quot;\&quot;\-#,##0.00_ ;_ * &quot;-&quot;??_ ;_ @_ "/>
    <numFmt numFmtId="257" formatCode="&quot;\&quot;&quot;\&quot;&quot;\&quot;&quot;\&quot;&quot;\&quot;\$#,##0_);&quot;\&quot;&quot;\&quot;&quot;\&quot;&quot;\&quot;&quot;\&quot;\(&quot;\&quot;&quot;\&quot;&quot;\&quot;&quot;\&quot;&quot;\&quot;\$#,##0&quot;\&quot;&quot;\&quot;&quot;\&quot;&quot;\&quot;&quot;\&quot;\)"/>
    <numFmt numFmtId="258" formatCode="&quot;\&quot;&quot;\&quot;&quot;\&quot;&quot;\&quot;&quot;\&quot;\$#,##0_);[Red]&quot;\&quot;&quot;\&quot;&quot;\&quot;&quot;\&quot;&quot;\&quot;\(&quot;\&quot;&quot;\&quot;&quot;\&quot;&quot;\&quot;&quot;\&quot;\$#,##0&quot;\&quot;&quot;\&quot;&quot;\&quot;&quot;\&quot;&quot;\&quot;\)"/>
    <numFmt numFmtId="259" formatCode="&quot;\&quot;&quot;\&quot;&quot;\&quot;&quot;\&quot;&quot;\&quot;\$#,##0.00_);&quot;\&quot;&quot;\&quot;&quot;\&quot;&quot;\&quot;&quot;\&quot;\(&quot;\&quot;&quot;\&quot;&quot;\&quot;&quot;\&quot;&quot;\&quot;\$#,##0.00&quot;\&quot;&quot;\&quot;&quot;\&quot;&quot;\&quot;&quot;\&quot;\)"/>
    <numFmt numFmtId="260" formatCode="&quot;\&quot;&quot;\&quot;&quot;\&quot;&quot;\&quot;&quot;\&quot;\$#,##0.00_);[Red]&quot;\&quot;&quot;\&quot;&quot;\&quot;&quot;\&quot;&quot;\&quot;\(&quot;\&quot;&quot;\&quot;&quot;\&quot;&quot;\&quot;&quot;\&quot;\$#,##0.00&quot;\&quot;&quot;\&quot;&quot;\&quot;&quot;\&quot;&quot;\&quot;\)"/>
    <numFmt numFmtId="261" formatCode="&quot;\&quot;#,##0;&quot;\&quot;&quot;\&quot;&quot;\&quot;&quot;\&quot;&quot;\&quot;&quot;\&quot;&quot;\&quot;\-#,##0"/>
    <numFmt numFmtId="262" formatCode="&quot;\&quot;#,##0;[Red]&quot;\&quot;&quot;\&quot;&quot;\&quot;&quot;\&quot;&quot;\&quot;&quot;\&quot;&quot;\&quot;\-#,##0"/>
    <numFmt numFmtId="263" formatCode="&quot;\&quot;#,##0.00;&quot;\&quot;&quot;\&quot;&quot;\&quot;&quot;\&quot;&quot;\&quot;&quot;\&quot;&quot;\&quot;\-#,##0.00"/>
    <numFmt numFmtId="264" formatCode="&quot;\&quot;#,##0.00;[Red]&quot;\&quot;&quot;\&quot;&quot;\&quot;&quot;\&quot;&quot;\&quot;&quot;\&quot;&quot;\&quot;\-#,##0.00"/>
    <numFmt numFmtId="265" formatCode="_ &quot;\&quot;* #,##0_ ;_ &quot;\&quot;* &quot;\&quot;&quot;\&quot;&quot;\&quot;&quot;\&quot;&quot;\&quot;&quot;\&quot;\-#,##0_ ;_ &quot;\&quot;* &quot;-&quot;_ ;_ @_ "/>
    <numFmt numFmtId="266" formatCode="_ * #,##0_ ;_ * &quot;\&quot;&quot;\&quot;&quot;\&quot;&quot;\&quot;&quot;\&quot;&quot;\&quot;\-#,##0_ ;_ * &quot;-&quot;_ ;_ @_ "/>
    <numFmt numFmtId="267" formatCode="_ &quot;\&quot;* #,##0.00_ ;_ &quot;\&quot;* &quot;\&quot;&quot;\&quot;&quot;\&quot;&quot;\&quot;&quot;\&quot;&quot;\&quot;\-#,##0.00_ ;_ &quot;\&quot;* &quot;-&quot;??_ ;_ @_ "/>
    <numFmt numFmtId="268" formatCode="_ * #,##0.00_ ;_ * &quot;\&quot;&quot;\&quot;&quot;\&quot;&quot;\&quot;&quot;\&quot;&quot;\&quot;\-#,##0.00_ ;_ * &quot;-&quot;??_ ;_ @_ "/>
    <numFmt numFmtId="269" formatCode="&quot;$&quot;#,##0_);&quot;\&quot;&quot;\&quot;&quot;\&quot;&quot;\&quot;&quot;\&quot;&quot;\&quot;&quot;\&quot;\(&quot;$&quot;#,##0&quot;\&quot;&quot;\&quot;&quot;\&quot;&quot;\&quot;&quot;\&quot;&quot;\&quot;&quot;\&quot;\)"/>
    <numFmt numFmtId="270" formatCode="&quot;$&quot;#,##0_);[Red]&quot;\&quot;&quot;\&quot;&quot;\&quot;&quot;\&quot;&quot;\&quot;&quot;\&quot;&quot;\&quot;\(&quot;$&quot;#,##0&quot;\&quot;&quot;\&quot;&quot;\&quot;&quot;\&quot;&quot;\&quot;&quot;\&quot;&quot;\&quot;\)"/>
    <numFmt numFmtId="271" formatCode="&quot;$&quot;#,##0.00_);&quot;\&quot;&quot;\&quot;&quot;\&quot;&quot;\&quot;&quot;\&quot;&quot;\&quot;&quot;\&quot;\(&quot;$&quot;#,##0.00&quot;\&quot;&quot;\&quot;&quot;\&quot;&quot;\&quot;&quot;\&quot;&quot;\&quot;&quot;\&quot;\)"/>
    <numFmt numFmtId="272" formatCode="&quot;$&quot;#,##0.00_);[Red]&quot;\&quot;&quot;\&quot;&quot;\&quot;&quot;\&quot;&quot;\&quot;&quot;\&quot;&quot;\&quot;\(&quot;$&quot;#,##0.00&quot;\&quot;&quot;\&quot;&quot;\&quot;&quot;\&quot;&quot;\&quot;&quot;\&quot;&quot;\&quot;\)"/>
    <numFmt numFmtId="273" formatCode="_(&quot;$&quot;* #,##0_);_(&quot;$&quot;* &quot;\&quot;&quot;\&quot;&quot;\&quot;&quot;\&quot;&quot;\&quot;&quot;\&quot;&quot;\&quot;\(#,##0&quot;\&quot;&quot;\&quot;&quot;\&quot;&quot;\&quot;&quot;\&quot;&quot;\&quot;&quot;\&quot;\);_(&quot;$&quot;* &quot;-&quot;_);_(@_)"/>
    <numFmt numFmtId="274" formatCode="_(* #,##0_);_(* &quot;\&quot;&quot;\&quot;&quot;\&quot;&quot;\&quot;&quot;\&quot;&quot;\&quot;&quot;\&quot;\(#,##0&quot;\&quot;&quot;\&quot;&quot;\&quot;&quot;\&quot;&quot;\&quot;&quot;\&quot;&quot;\&quot;\);_(* &quot;-&quot;_);_(@_)"/>
    <numFmt numFmtId="275" formatCode="_(&quot;$&quot;* #,##0.00_);_(&quot;$&quot;* &quot;\&quot;&quot;\&quot;&quot;\&quot;&quot;\&quot;&quot;\&quot;&quot;\&quot;&quot;\&quot;\(#,##0.00&quot;\&quot;&quot;\&quot;&quot;\&quot;&quot;\&quot;&quot;\&quot;&quot;\&quot;&quot;\&quot;\);_(&quot;$&quot;* &quot;-&quot;??_);_(@_)"/>
    <numFmt numFmtId="276" formatCode="_(* #,##0.00_);_(* &quot;\&quot;&quot;\&quot;&quot;\&quot;&quot;\&quot;&quot;\&quot;&quot;\&quot;&quot;\&quot;\(#,##0.00&quot;\&quot;&quot;\&quot;&quot;\&quot;&quot;\&quot;&quot;\&quot;&quot;\&quot;&quot;\&quot;\);_(* &quot;-&quot;??_);_(@_)"/>
    <numFmt numFmtId="277" formatCode="&quot;\&quot;#,##0;&quot;\&quot;&quot;\&quot;&quot;\&quot;&quot;\&quot;&quot;\&quot;&quot;\&quot;&quot;\&quot;&quot;\&quot;\-#,##0"/>
    <numFmt numFmtId="278" formatCode="&quot;\&quot;#,##0;[Red]&quot;\&quot;&quot;\&quot;&quot;\&quot;&quot;\&quot;&quot;\&quot;&quot;\&quot;&quot;\&quot;&quot;\&quot;\-#,##0"/>
    <numFmt numFmtId="279" formatCode="&quot;\&quot;#,##0.00;&quot;\&quot;&quot;\&quot;&quot;\&quot;&quot;\&quot;&quot;\&quot;&quot;\&quot;&quot;\&quot;&quot;\&quot;\-#,##0.00"/>
    <numFmt numFmtId="280" formatCode="&quot;\&quot;#,##0.00;[Red]&quot;\&quot;&quot;\&quot;&quot;\&quot;&quot;\&quot;&quot;\&quot;&quot;\&quot;&quot;\&quot;&quot;\&quot;\-#,##0.00"/>
    <numFmt numFmtId="281" formatCode="_ &quot;\&quot;* #,##0_ ;_ &quot;\&quot;* &quot;\&quot;&quot;\&quot;&quot;\&quot;&quot;\&quot;&quot;\&quot;&quot;\&quot;&quot;\&quot;\-#,##0_ ;_ &quot;\&quot;* &quot;-&quot;_ ;_ @_ "/>
    <numFmt numFmtId="282" formatCode="_ * #,##0_ ;_ * &quot;\&quot;&quot;\&quot;&quot;\&quot;&quot;\&quot;&quot;\&quot;&quot;\&quot;&quot;\&quot;\-#,##0_ ;_ * &quot;-&quot;_ ;_ @_ "/>
    <numFmt numFmtId="283" formatCode="_ &quot;\&quot;* #,##0.00_ ;_ &quot;\&quot;* &quot;\&quot;&quot;\&quot;&quot;\&quot;&quot;\&quot;&quot;\&quot;&quot;\&quot;&quot;\&quot;\-#,##0.00_ ;_ &quot;\&quot;* &quot;-&quot;??_ ;_ @_ "/>
    <numFmt numFmtId="284" formatCode="_ * #,##0.00_ ;_ * &quot;\&quot;&quot;\&quot;&quot;\&quot;&quot;\&quot;&quot;\&quot;&quot;\&quot;&quot;\&quot;\-#,##0.00_ ;_ * &quot;-&quot;??_ ;_ @_ "/>
    <numFmt numFmtId="285" formatCode="&quot;\&quot;#,##0;&quot;\&quot;&quot;\&quot;&quot;\&quot;&quot;\&quot;&quot;\&quot;&quot;\&quot;&quot;\&quot;&quot;\&quot;&quot;\&quot;\-#,##0"/>
    <numFmt numFmtId="286" formatCode="&quot;\&quot;#,##0;[Red]&quot;\&quot;&quot;\&quot;&quot;\&quot;&quot;\&quot;&quot;\&quot;&quot;\&quot;&quot;\&quot;&quot;\&quot;&quot;\&quot;\-#,##0"/>
    <numFmt numFmtId="287" formatCode="&quot;\&quot;#,##0.00;&quot;\&quot;&quot;\&quot;&quot;\&quot;&quot;\&quot;&quot;\&quot;&quot;\&quot;&quot;\&quot;&quot;\&quot;&quot;\&quot;\-#,##0.00"/>
    <numFmt numFmtId="288" formatCode="&quot;\&quot;#,##0.00;[Red]&quot;\&quot;&quot;\&quot;&quot;\&quot;&quot;\&quot;&quot;\&quot;&quot;\&quot;&quot;\&quot;&quot;\&quot;&quot;\&quot;\-#,##0.00"/>
    <numFmt numFmtId="289" formatCode="_ &quot;\&quot;* #,##0_ ;_ &quot;\&quot;* &quot;\&quot;&quot;\&quot;&quot;\&quot;&quot;\&quot;&quot;\&quot;&quot;\&quot;&quot;\&quot;&quot;\&quot;\-#,##0_ ;_ &quot;\&quot;* &quot;-&quot;_ ;_ @_ "/>
    <numFmt numFmtId="290" formatCode="_ * #,##0_ ;_ * &quot;\&quot;&quot;\&quot;&quot;\&quot;&quot;\&quot;&quot;\&quot;&quot;\&quot;&quot;\&quot;&quot;\&quot;\-#,##0_ ;_ * &quot;-&quot;_ ;_ @_ "/>
    <numFmt numFmtId="291" formatCode="_ &quot;\&quot;* #,##0.00_ ;_ &quot;\&quot;* &quot;\&quot;&quot;\&quot;&quot;\&quot;&quot;\&quot;&quot;\&quot;&quot;\&quot;&quot;\&quot;&quot;\&quot;\-#,##0.00_ ;_ &quot;\&quot;* &quot;-&quot;??_ ;_ @_ "/>
    <numFmt numFmtId="292" formatCode="_ * #,##0.00_ ;_ * &quot;\&quot;&quot;\&quot;&quot;\&quot;&quot;\&quot;&quot;\&quot;&quot;\&quot;&quot;\&quot;&quot;\&quot;\-#,##0.00_ ;_ * &quot;-&quot;??_ ;_ @_ "/>
    <numFmt numFmtId="293" formatCode="&quot;\&quot;&quot;\&quot;&quot;\&quot;&quot;\&quot;&quot;\&quot;&quot;\&quot;&quot;\&quot;&quot;\&quot;\$#,##0_);&quot;\&quot;&quot;\&quot;&quot;\&quot;&quot;\&quot;&quot;\&quot;&quot;\&quot;&quot;\&quot;&quot;\&quot;\(&quot;\&quot;&quot;\&quot;&quot;\&quot;&quot;\&quot;&quot;\&quot;&quot;\&quot;&quot;\&quot;&quot;\&quot;\$#,##0&quot;\&quot;&quot;\&quot;&quot;\&quot;&quot;\&quot;&quot;\&quot;&quot;\&quot;&quot;\&quot;&quot;\&quot;\)"/>
    <numFmt numFmtId="294" formatCode="&quot;\&quot;&quot;\&quot;&quot;\&quot;&quot;\&quot;&quot;\&quot;&quot;\&quot;&quot;\&quot;&quot;\&quot;\$#,##0_);[Red]&quot;\&quot;&quot;\&quot;&quot;\&quot;&quot;\&quot;&quot;\&quot;&quot;\&quot;&quot;\&quot;&quot;\&quot;\(&quot;\&quot;&quot;\&quot;&quot;\&quot;&quot;\&quot;&quot;\&quot;&quot;\&quot;&quot;\&quot;&quot;\&quot;\$#,##0&quot;\&quot;&quot;\&quot;&quot;\&quot;&quot;\&quot;&quot;\&quot;&quot;\&quot;&quot;\&quot;&quot;\&quot;\)"/>
    <numFmt numFmtId="295" formatCode="&quot;\&quot;&quot;\&quot;&quot;\&quot;&quot;\&quot;&quot;\&quot;&quot;\&quot;&quot;\&quot;&quot;\&quot;\$#,##0.00_);&quot;\&quot;&quot;\&quot;&quot;\&quot;&quot;\&quot;&quot;\&quot;&quot;\&quot;&quot;\&quot;&quot;\&quot;\(&quot;\&quot;&quot;\&quot;&quot;\&quot;&quot;\&quot;&quot;\&quot;&quot;\&quot;&quot;\&quot;&quot;\&quot;\$#,##0.00&quot;\&quot;&quot;\&quot;&quot;\&quot;&quot;\&quot;&quot;\&quot;&quot;\&quot;&quot;\&quot;&quot;\&quot;\)"/>
    <numFmt numFmtId="296" formatCode="&quot;\&quot;&quot;\&quot;&quot;\&quot;&quot;\&quot;&quot;\&quot;&quot;\&quot;&quot;\&quot;&quot;\&quot;\$#,##0.00_);[Red]&quot;\&quot;&quot;\&quot;&quot;\&quot;&quot;\&quot;&quot;\&quot;&quot;\&quot;&quot;\&quot;&quot;\&quot;\(&quot;\&quot;&quot;\&quot;&quot;\&quot;&quot;\&quot;&quot;\&quot;&quot;\&quot;&quot;\&quot;&quot;\&quot;\$#,##0.00&quot;\&quot;&quot;\&quot;&quot;\&quot;&quot;\&quot;&quot;\&quot;&quot;\&quot;&quot;\&quot;&quot;\&quot;\)"/>
    <numFmt numFmtId="297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298" formatCode="_ &quot;\&quot;* #,##0_ ;_ &quot;\&quot;* 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_ ;_ &quot;\&quot;* &quot;-&quot;_ ;_ @_ "/>
    <numFmt numFmtId="299" formatCode="_ * #,##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_ ;_ * &quot;-&quot;_ ;_ @_ "/>
    <numFmt numFmtId="300" formatCode="_ &quot;\&quot;* #,##0.00_ ;_ &quot;\&quot;* 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&quot;\&quot;* &quot;-&quot;??_ ;_ @_ "/>
    <numFmt numFmtId="301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302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303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304" formatCode="&quot;\&quot;#,##0.0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305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306" formatCode="_ &quot;\&quot;* #,##0_ ;_ &quot;\&quot;* 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_ ;_ &quot;\&quot;* &quot;-&quot;_ ;_ @_ "/>
    <numFmt numFmtId="307" formatCode="_ * #,##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_ ;_ * &quot;-&quot;_ ;_ @_ "/>
    <numFmt numFmtId="308" formatCode="_ &quot;\&quot;* #,##0.00_ ;_ &quot;\&quot;* 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&quot;\&quot;* &quot;-&quot;??_ ;_ @_ "/>
    <numFmt numFmtId="309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310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311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312" formatCode="&quot;\&quot;#,##0.0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313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314" formatCode="_ &quot;\&quot;* #,##0_ ;_ &quot;\&quot;* 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_ ;_ &quot;\&quot;* &quot;-&quot;_ ;_ @_ "/>
    <numFmt numFmtId="315" formatCode="_ * #,##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_ ;_ * &quot;-&quot;_ ;_ @_ "/>
    <numFmt numFmtId="316" formatCode="_ &quot;\&quot;* #,##0.00_ ;_ &quot;\&quot;* 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&quot;\&quot;* &quot;-&quot;??_ ;_ @_ "/>
    <numFmt numFmtId="317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318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319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320" formatCode="&quot;\&quot;#,##0.0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321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322" formatCode="_ &quot;\&quot;* #,##0_ ;_ &quot;\&quot;* 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_ ;_ &quot;\&quot;* &quot;-&quot;_ ;_ @_ "/>
    <numFmt numFmtId="323" formatCode="_ * #,##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_ ;_ * &quot;-&quot;_ ;_ @_ "/>
    <numFmt numFmtId="324" formatCode="_ &quot;\&quot;* #,##0.00_ ;_ &quot;\&quot;* 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&quot;\&quot;* &quot;-&quot;??_ ;_ @_ "/>
    <numFmt numFmtId="325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326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327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328" formatCode="&quot;\&quot;#,##0.0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329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330" formatCode="_ &quot;\&quot;* #,##0_ ;_ &quot;\&quot;* 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_ ;_ &quot;\&quot;* &quot;-&quot;_ ;_ @_ "/>
    <numFmt numFmtId="331" formatCode="_ * #,##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_ ;_ * &quot;-&quot;_ ;_ @_ "/>
    <numFmt numFmtId="332" formatCode="_ &quot;\&quot;* #,##0.00_ ;_ &quot;\&quot;* 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&quot;\&quot;* &quot;-&quot;??_ ;_ @_ "/>
    <numFmt numFmtId="333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334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335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336" formatCode="&quot;\&quot;#,##0.0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337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338" formatCode="_ &quot;\&quot;* #,##0_ ;_ &quot;\&quot;* 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_ ;_ &quot;\&quot;* &quot;-&quot;_ ;_ @_ "/>
    <numFmt numFmtId="339" formatCode="0.00_)"/>
    <numFmt numFmtId="340" formatCode="#,##0.000"/>
    <numFmt numFmtId="341" formatCode="#,##0.0000"/>
    <numFmt numFmtId="342" formatCode="#,##0.00000"/>
    <numFmt numFmtId="343" formatCode="#,##0.0"/>
    <numFmt numFmtId="344" formatCode="0_)"/>
    <numFmt numFmtId="345" formatCode="dd\-mmm\-yy_)"/>
    <numFmt numFmtId="346" formatCode="&quot;Rp&quot;#,##0_);\(&quot;Rp&quot;#,##0\)"/>
    <numFmt numFmtId="347" formatCode="&quot;Rp&quot;#,##0_);[Red]\(&quot;Rp&quot;#,##0\)"/>
    <numFmt numFmtId="348" formatCode="&quot;Rp&quot;#,##0.00_);\(&quot;Rp&quot;#,##0.00\)"/>
    <numFmt numFmtId="349" formatCode="&quot;Rp&quot;#,##0.00_);[Red]\(&quot;Rp&quot;#,##0.00\)"/>
    <numFmt numFmtId="350" formatCode="_(&quot;Rp&quot;* #,##0_);_(&quot;Rp&quot;* \(#,##0\);_(&quot;Rp&quot;* &quot;-&quot;_);_(@_)"/>
    <numFmt numFmtId="351" formatCode="_(&quot;Rp&quot;* #,##0.00_);_(&quot;Rp&quot;* \(#,##0.00\);_(&quot;Rp&quot;* &quot;-&quot;??_);_(@_)"/>
    <numFmt numFmtId="352" formatCode="&quot;Fr.&quot;#,##0;\-&quot;Fr.&quot;#,##0"/>
    <numFmt numFmtId="353" formatCode="&quot;Fr.&quot;#,##0;[Red]\-&quot;Fr.&quot;#,##0"/>
    <numFmt numFmtId="354" formatCode="&quot;Fr.&quot;#,##0.00;\-&quot;Fr.&quot;#,##0.00"/>
    <numFmt numFmtId="355" formatCode="&quot;Fr.&quot;#,##0.00;[Red]\-&quot;Fr.&quot;#,##0.00"/>
    <numFmt numFmtId="356" formatCode="&quot;NT$&quot;#,##0;\-&quot;NT$&quot;#,##0"/>
    <numFmt numFmtId="357" formatCode="&quot;NT$&quot;#,##0;[Red]\-&quot;NT$&quot;#,##0"/>
    <numFmt numFmtId="358" formatCode="&quot;NT$&quot;#,##0.00;\-&quot;NT$&quot;#,##0.00"/>
    <numFmt numFmtId="359" formatCode="&quot;NT$&quot;#,##0.00;[Red]\-&quot;NT$&quot;#,##0.00"/>
    <numFmt numFmtId="360" formatCode="000000"/>
  </numFmts>
  <fonts count="24">
    <font>
      <sz val="10"/>
      <name val="Arial"/>
      <family val="0"/>
    </font>
    <font>
      <sz val="11"/>
      <name val="–¾’©"/>
      <family val="0"/>
    </font>
    <font>
      <sz val="12"/>
      <name val="‚i‚r–¾’©"/>
      <family val="0"/>
    </font>
    <font>
      <sz val="10"/>
      <name val="MS Sans Serif"/>
      <family val="0"/>
    </font>
    <font>
      <sz val="11"/>
      <name val="‚l‚r ‚oƒSƒVƒbƒN"/>
      <family val="0"/>
    </font>
    <font>
      <sz val="10"/>
      <name val="Helv"/>
      <family val="0"/>
    </font>
    <font>
      <sz val="8"/>
      <name val="Arial"/>
      <family val="2"/>
    </font>
    <font>
      <b/>
      <i/>
      <sz val="16"/>
      <name val="Helv"/>
      <family val="0"/>
    </font>
    <font>
      <sz val="10"/>
      <name val="Univers (W1)"/>
      <family val="0"/>
    </font>
    <font>
      <sz val="12"/>
      <name val="Times New Roman"/>
      <family val="0"/>
    </font>
    <font>
      <sz val="10"/>
      <name val="Times New Roman"/>
      <family val="0"/>
    </font>
    <font>
      <sz val="12"/>
      <name val="Helv"/>
      <family val="0"/>
    </font>
    <font>
      <sz val="10"/>
      <name val="Geneva"/>
      <family val="0"/>
    </font>
    <font>
      <sz val="10"/>
      <color indexed="8"/>
      <name val="MS Sans Serif"/>
      <family val="0"/>
    </font>
    <font>
      <b/>
      <u val="single"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u val="single"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210" fontId="0" fillId="0" borderId="0" applyFont="0" applyFill="0" applyBorder="0" applyAlignment="0" applyProtection="0"/>
    <xf numFmtId="315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15" fontId="5" fillId="0" borderId="0" applyFont="0" applyFill="0" applyBorder="0" applyAlignment="0" applyProtection="0"/>
    <xf numFmtId="315" fontId="5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ill="0" applyBorder="0" applyAlignment="0" applyProtection="0"/>
    <xf numFmtId="38" fontId="3" fillId="0" borderId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ill="0" applyBorder="0" applyAlignment="0" applyProtection="0"/>
    <xf numFmtId="38" fontId="3" fillId="0" borderId="0" applyFill="0" applyBorder="0" applyAlignment="0" applyProtection="0"/>
    <xf numFmtId="38" fontId="3" fillId="0" borderId="0" applyFill="0" applyBorder="0" applyAlignment="0" applyProtection="0"/>
    <xf numFmtId="38" fontId="3" fillId="0" borderId="0" applyFill="0" applyBorder="0" applyAlignment="0" applyProtection="0"/>
    <xf numFmtId="38" fontId="3" fillId="0" borderId="0" applyFill="0" applyBorder="0" applyAlignment="0" applyProtection="0"/>
    <xf numFmtId="38" fontId="3" fillId="0" borderId="0" applyFill="0" applyBorder="0" applyAlignment="0" applyProtection="0"/>
    <xf numFmtId="38" fontId="3" fillId="0" borderId="0" applyFill="0" applyBorder="0" applyAlignment="0" applyProtection="0"/>
    <xf numFmtId="38" fontId="3" fillId="0" borderId="0" applyFill="0" applyBorder="0" applyAlignment="0" applyProtection="0"/>
    <xf numFmtId="38" fontId="3" fillId="0" borderId="0" applyFill="0" applyBorder="0" applyAlignment="0" applyProtection="0"/>
    <xf numFmtId="38" fontId="3" fillId="0" borderId="0" applyFill="0" applyBorder="0" applyAlignment="0" applyProtection="0"/>
    <xf numFmtId="38" fontId="3" fillId="0" borderId="0" applyFill="0" applyBorder="0" applyAlignment="0" applyProtection="0"/>
    <xf numFmtId="38" fontId="3" fillId="0" borderId="0" applyFill="0" applyBorder="0" applyAlignment="0" applyProtection="0"/>
    <xf numFmtId="38" fontId="3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4" fontId="5" fillId="0" borderId="0" applyFont="0" applyFill="0" applyBorder="0" applyAlignment="0" applyProtection="0"/>
    <xf numFmtId="40" fontId="4" fillId="0" borderId="0" applyFont="0" applyFill="0" applyBorder="0" applyAlignment="0" applyProtection="0"/>
    <xf numFmtId="317" fontId="5" fillId="0" borderId="0" applyFont="0" applyFill="0" applyBorder="0" applyAlignment="0" applyProtection="0"/>
    <xf numFmtId="212" fontId="0" fillId="0" borderId="0" applyFont="0" applyFill="0" applyBorder="0" applyAlignment="0" applyProtection="0"/>
    <xf numFmtId="31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317" fontId="5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" fontId="5" fillId="0" borderId="0" applyFont="0" applyFill="0" applyBorder="0" applyAlignment="0" applyProtection="0"/>
    <xf numFmtId="38" fontId="3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359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206" fontId="4" fillId="0" borderId="0" applyFont="0" applyFill="0" applyBorder="0" applyAlignment="0" applyProtection="0"/>
    <xf numFmtId="6" fontId="3" fillId="0" borderId="0" applyFont="0" applyFill="0" applyBorder="0" applyAlignment="0" applyProtection="0"/>
    <xf numFmtId="314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14" fontId="5" fillId="0" borderId="0" applyFont="0" applyFill="0" applyBorder="0" applyAlignment="0" applyProtection="0"/>
    <xf numFmtId="6" fontId="3" fillId="0" borderId="0" applyFont="0" applyFill="0" applyBorder="0" applyAlignment="0" applyProtection="0"/>
    <xf numFmtId="314" fontId="5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354" fontId="0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5" fillId="0" borderId="0" applyFont="0" applyFill="0" applyBorder="0" applyAlignment="0" applyProtection="0"/>
    <xf numFmtId="208" fontId="4" fillId="0" borderId="0" applyFont="0" applyFill="0" applyBorder="0" applyAlignment="0" applyProtection="0"/>
    <xf numFmtId="316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316" fontId="5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326" fontId="5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38" fontId="6" fillId="2" borderId="0" applyNumberFormat="0" applyBorder="0" applyAlignment="0" applyProtection="0"/>
    <xf numFmtId="10" fontId="6" fillId="3" borderId="1" applyNumberFormat="0" applyBorder="0" applyAlignment="0" applyProtection="0"/>
    <xf numFmtId="339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3" fillId="0" borderId="0">
      <alignment/>
      <protection/>
    </xf>
    <xf numFmtId="3" fontId="3" fillId="0" borderId="0">
      <alignment/>
      <protection/>
    </xf>
    <xf numFmtId="0" fontId="3" fillId="0" borderId="0">
      <alignment/>
      <protection/>
    </xf>
    <xf numFmtId="3" fontId="3" fillId="0" borderId="0">
      <alignment/>
      <protection/>
    </xf>
    <xf numFmtId="3" fontId="3" fillId="0" borderId="0">
      <alignment/>
      <protection/>
    </xf>
    <xf numFmtId="3" fontId="3" fillId="0" borderId="0">
      <alignment/>
      <protection/>
    </xf>
    <xf numFmtId="3" fontId="3" fillId="0" borderId="0">
      <alignment/>
      <protection/>
    </xf>
    <xf numFmtId="3" fontId="3" fillId="0" borderId="0">
      <alignment/>
      <protection/>
    </xf>
    <xf numFmtId="3" fontId="3" fillId="0" borderId="0">
      <alignment/>
      <protection/>
    </xf>
    <xf numFmtId="3" fontId="3" fillId="0" borderId="0">
      <alignment/>
      <protection/>
    </xf>
    <xf numFmtId="3" fontId="3" fillId="0" borderId="0">
      <alignment/>
      <protection/>
    </xf>
    <xf numFmtId="3" fontId="3" fillId="0" borderId="0">
      <alignment/>
      <protection/>
    </xf>
    <xf numFmtId="3" fontId="3" fillId="0" borderId="0">
      <alignment/>
      <protection/>
    </xf>
    <xf numFmtId="3" fontId="3" fillId="0" borderId="0">
      <alignment/>
      <protection/>
    </xf>
    <xf numFmtId="0" fontId="0" fillId="0" borderId="0">
      <alignment/>
      <protection/>
    </xf>
    <xf numFmtId="3" fontId="3" fillId="0" borderId="0">
      <alignment/>
      <protection/>
    </xf>
    <xf numFmtId="3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3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8" fillId="0" borderId="2">
      <alignment/>
      <protection/>
    </xf>
    <xf numFmtId="0" fontId="9" fillId="0" borderId="0">
      <alignment/>
      <protection/>
    </xf>
    <xf numFmtId="0" fontId="0" fillId="0" borderId="0">
      <alignment textRotation="255"/>
      <protection/>
    </xf>
    <xf numFmtId="0" fontId="1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4" fillId="0" borderId="0">
      <alignment/>
      <protection/>
    </xf>
    <xf numFmtId="344" fontId="11" fillId="0" borderId="0">
      <alignment/>
      <protection/>
    </xf>
    <xf numFmtId="0" fontId="10" fillId="0" borderId="0">
      <alignment/>
      <protection/>
    </xf>
    <xf numFmtId="0" fontId="8" fillId="0" borderId="2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0" fillId="0" borderId="0">
      <alignment wrapText="1"/>
      <protection/>
    </xf>
    <xf numFmtId="344" fontId="11" fillId="0" borderId="0">
      <alignment/>
      <protection/>
    </xf>
    <xf numFmtId="0" fontId="0" fillId="0" borderId="0" applyBorder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339" fontId="1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3" fillId="0" borderId="0" applyNumberFormat="0" applyFont="0" applyFill="0" applyBorder="0" applyAlignment="0" applyProtection="0"/>
    <xf numFmtId="3" fontId="3" fillId="0" borderId="0">
      <alignment/>
      <protection/>
    </xf>
    <xf numFmtId="266" fontId="5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182" fontId="15" fillId="0" borderId="0" xfId="23" applyNumberFormat="1" applyFont="1" applyAlignment="1">
      <alignment/>
    </xf>
    <xf numFmtId="182" fontId="15" fillId="0" borderId="0" xfId="0" applyNumberFormat="1" applyFont="1" applyAlignment="1">
      <alignment/>
    </xf>
    <xf numFmtId="182" fontId="16" fillId="0" borderId="0" xfId="23" applyNumberFormat="1" applyFont="1" applyAlignment="1">
      <alignment horizontal="center"/>
    </xf>
    <xf numFmtId="182" fontId="16" fillId="0" borderId="0" xfId="0" applyNumberFormat="1" applyFont="1" applyAlignment="1">
      <alignment horizontal="center"/>
    </xf>
    <xf numFmtId="182" fontId="16" fillId="0" borderId="0" xfId="23" applyNumberFormat="1" applyFont="1" applyAlignment="1" quotePrefix="1">
      <alignment horizontal="center"/>
    </xf>
    <xf numFmtId="182" fontId="17" fillId="0" borderId="0" xfId="23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43" fontId="15" fillId="0" borderId="0" xfId="23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182" fontId="15" fillId="0" borderId="0" xfId="23" applyNumberFormat="1" applyFont="1" applyAlignment="1">
      <alignment horizontal="center"/>
    </xf>
    <xf numFmtId="182" fontId="15" fillId="0" borderId="0" xfId="23" applyNumberFormat="1" applyFont="1" applyAlignment="1" quotePrefix="1">
      <alignment/>
    </xf>
    <xf numFmtId="182" fontId="0" fillId="0" borderId="0" xfId="23" applyNumberFormat="1" applyAlignment="1">
      <alignment/>
    </xf>
    <xf numFmtId="0" fontId="18" fillId="0" borderId="0" xfId="0" applyFont="1" applyAlignment="1">
      <alignment horizontal="center"/>
    </xf>
    <xf numFmtId="182" fontId="18" fillId="0" borderId="2" xfId="23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3" fontId="18" fillId="0" borderId="2" xfId="23" applyFont="1" applyBorder="1" applyAlignment="1">
      <alignment horizontal="center"/>
    </xf>
    <xf numFmtId="43" fontId="0" fillId="0" borderId="0" xfId="23" applyAlignment="1">
      <alignment/>
    </xf>
    <xf numFmtId="0" fontId="18" fillId="0" borderId="0" xfId="0" applyFont="1" applyAlignment="1" quotePrefix="1">
      <alignment horizontal="center"/>
    </xf>
    <xf numFmtId="182" fontId="0" fillId="0" borderId="2" xfId="23" applyNumberFormat="1" applyBorder="1" applyAlignment="1">
      <alignment/>
    </xf>
    <xf numFmtId="182" fontId="0" fillId="0" borderId="0" xfId="23" applyNumberFormat="1" applyFont="1" applyAlignment="1">
      <alignment/>
    </xf>
    <xf numFmtId="0" fontId="18" fillId="0" borderId="0" xfId="0" applyFont="1" applyAlignment="1">
      <alignment/>
    </xf>
    <xf numFmtId="182" fontId="18" fillId="0" borderId="0" xfId="23" applyNumberFormat="1" applyFont="1" applyAlignment="1">
      <alignment/>
    </xf>
    <xf numFmtId="0" fontId="19" fillId="0" borderId="0" xfId="0" applyFont="1" applyAlignment="1">
      <alignment/>
    </xf>
    <xf numFmtId="182" fontId="0" fillId="0" borderId="0" xfId="23" applyNumberFormat="1" applyBorder="1" applyAlignment="1">
      <alignment/>
    </xf>
    <xf numFmtId="0" fontId="0" fillId="0" borderId="0" xfId="0" applyBorder="1" applyAlignment="1">
      <alignment/>
    </xf>
    <xf numFmtId="182" fontId="18" fillId="0" borderId="3" xfId="23" applyNumberFormat="1" applyFont="1" applyBorder="1" applyAlignment="1">
      <alignment/>
    </xf>
    <xf numFmtId="0" fontId="20" fillId="0" borderId="0" xfId="0" applyFont="1" applyAlignment="1">
      <alignment/>
    </xf>
    <xf numFmtId="182" fontId="0" fillId="0" borderId="0" xfId="23" applyNumberFormat="1" applyFont="1" applyAlignment="1" quotePrefix="1">
      <alignment/>
    </xf>
    <xf numFmtId="182" fontId="21" fillId="0" borderId="0" xfId="23" applyNumberFormat="1" applyFont="1" applyAlignment="1">
      <alignment/>
    </xf>
    <xf numFmtId="182" fontId="18" fillId="0" borderId="0" xfId="23" applyNumberFormat="1" applyFont="1" applyAlignment="1">
      <alignment horizontal="center"/>
    </xf>
    <xf numFmtId="0" fontId="18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center"/>
    </xf>
    <xf numFmtId="182" fontId="22" fillId="0" borderId="0" xfId="23" applyNumberFormat="1" applyFont="1" applyAlignment="1">
      <alignment/>
    </xf>
    <xf numFmtId="182" fontId="22" fillId="0" borderId="2" xfId="23" applyNumberFormat="1" applyFont="1" applyBorder="1" applyAlignment="1">
      <alignment/>
    </xf>
    <xf numFmtId="182" fontId="22" fillId="0" borderId="4" xfId="23" applyNumberFormat="1" applyFont="1" applyBorder="1" applyAlignment="1">
      <alignment/>
    </xf>
    <xf numFmtId="43" fontId="0" fillId="0" borderId="0" xfId="23" applyNumberFormat="1" applyAlignment="1">
      <alignment/>
    </xf>
    <xf numFmtId="43" fontId="0" fillId="0" borderId="2" xfId="23" applyNumberFormat="1" applyBorder="1" applyAlignment="1">
      <alignment/>
    </xf>
    <xf numFmtId="43" fontId="18" fillId="0" borderId="4" xfId="23" applyNumberFormat="1" applyFont="1" applyBorder="1" applyAlignment="1">
      <alignment/>
    </xf>
    <xf numFmtId="0" fontId="17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5" fillId="0" borderId="6" xfId="0" applyFont="1" applyBorder="1" applyAlignment="1">
      <alignment/>
    </xf>
    <xf numFmtId="182" fontId="15" fillId="0" borderId="6" xfId="23" applyNumberFormat="1" applyFont="1" applyBorder="1" applyAlignment="1">
      <alignment/>
    </xf>
    <xf numFmtId="182" fontId="15" fillId="0" borderId="6" xfId="0" applyNumberFormat="1" applyFont="1" applyBorder="1" applyAlignment="1">
      <alignment/>
    </xf>
    <xf numFmtId="182" fontId="15" fillId="0" borderId="7" xfId="23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182" fontId="15" fillId="0" borderId="0" xfId="23" applyNumberFormat="1" applyFont="1" applyBorder="1" applyAlignment="1">
      <alignment/>
    </xf>
    <xf numFmtId="182" fontId="15" fillId="0" borderId="0" xfId="0" applyNumberFormat="1" applyFont="1" applyBorder="1" applyAlignment="1">
      <alignment/>
    </xf>
    <xf numFmtId="182" fontId="15" fillId="0" borderId="8" xfId="23" applyNumberFormat="1" applyFont="1" applyBorder="1" applyAlignment="1">
      <alignment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6" fillId="0" borderId="2" xfId="0" applyFont="1" applyBorder="1" applyAlignment="1">
      <alignment horizontal="center"/>
    </xf>
    <xf numFmtId="0" fontId="15" fillId="0" borderId="2" xfId="0" applyFont="1" applyBorder="1" applyAlignment="1">
      <alignment/>
    </xf>
    <xf numFmtId="182" fontId="15" fillId="0" borderId="2" xfId="23" applyNumberFormat="1" applyFont="1" applyBorder="1" applyAlignment="1">
      <alignment/>
    </xf>
    <xf numFmtId="182" fontId="15" fillId="0" borderId="2" xfId="0" applyNumberFormat="1" applyFont="1" applyBorder="1" applyAlignment="1">
      <alignment/>
    </xf>
    <xf numFmtId="182" fontId="15" fillId="0" borderId="11" xfId="23" applyNumberFormat="1" applyFont="1" applyBorder="1" applyAlignment="1">
      <alignment/>
    </xf>
    <xf numFmtId="0" fontId="16" fillId="0" borderId="9" xfId="0" applyFont="1" applyBorder="1" applyAlignment="1">
      <alignment horizontal="left"/>
    </xf>
    <xf numFmtId="182" fontId="15" fillId="0" borderId="12" xfId="23" applyNumberFormat="1" applyFont="1" applyBorder="1" applyAlignment="1">
      <alignment/>
    </xf>
    <xf numFmtId="182" fontId="15" fillId="0" borderId="12" xfId="23" applyNumberFormat="1" applyFont="1" applyBorder="1" applyAlignment="1" quotePrefix="1">
      <alignment/>
    </xf>
    <xf numFmtId="182" fontId="17" fillId="0" borderId="4" xfId="23" applyNumberFormat="1" applyFont="1" applyBorder="1" applyAlignment="1">
      <alignment/>
    </xf>
    <xf numFmtId="0" fontId="17" fillId="0" borderId="0" xfId="0" applyFont="1" applyAlignment="1">
      <alignment/>
    </xf>
    <xf numFmtId="0" fontId="17" fillId="0" borderId="9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182" fontId="16" fillId="0" borderId="0" xfId="23" applyNumberFormat="1" applyFont="1" applyAlignment="1">
      <alignment horizontal="center"/>
    </xf>
    <xf numFmtId="182" fontId="18" fillId="0" borderId="2" xfId="23" applyNumberFormat="1" applyFont="1" applyBorder="1" applyAlignment="1">
      <alignment horizontal="center"/>
    </xf>
  </cellXfs>
  <cellStyles count="299">
    <cellStyle name="Normal" xfId="0"/>
    <cellStyle name="’Ê‰Ý [0.00]_laroux" xfId="15"/>
    <cellStyle name="’Ê‰Ý [0.00]_laroux_1" xfId="16"/>
    <cellStyle name="’Ê‰Ý_laroux" xfId="17"/>
    <cellStyle name="’Ê‰Ý_laroux_1" xfId="18"/>
    <cellStyle name="•W€_laroux" xfId="19"/>
    <cellStyle name="•W€_laroux_1" xfId="20"/>
    <cellStyle name="•W€_laroux_2" xfId="21"/>
    <cellStyle name="•W€_laroux_3" xfId="22"/>
    <cellStyle name="Comma" xfId="23"/>
    <cellStyle name="Comma [0]" xfId="24"/>
    <cellStyle name="Comma [0]_CCOCPX" xfId="25"/>
    <cellStyle name="Comma [0]_CTO(O)-2a" xfId="26"/>
    <cellStyle name="Comma [0]_E&amp;ONW1" xfId="27"/>
    <cellStyle name="Comma [0]_E&amp;ONW2" xfId="28"/>
    <cellStyle name="Comma [0]_E&amp;OOCPX" xfId="29"/>
    <cellStyle name="Comma [0]_F&amp;COCPX" xfId="30"/>
    <cellStyle name="Comma [0]_Inputs" xfId="31"/>
    <cellStyle name="Comma [0]_ITOCPX" xfId="32"/>
    <cellStyle name="Comma [0]_laroux" xfId="33"/>
    <cellStyle name="Comma [0]_laroux_1" xfId="34"/>
    <cellStyle name="Comma [0]_laroux_1_pldt" xfId="35"/>
    <cellStyle name="Comma [0]_laroux_2" xfId="36"/>
    <cellStyle name="Comma [0]_laroux_2_pldt" xfId="37"/>
    <cellStyle name="Comma [0]_laroux_MATERAL2" xfId="38"/>
    <cellStyle name="Comma [0]_laroux_MATERAL2_pldt" xfId="39"/>
    <cellStyle name="Comma [0]_laroux_mud plant bolted" xfId="40"/>
    <cellStyle name="Comma [0]_MATERAL2" xfId="41"/>
    <cellStyle name="Comma [0]_MKGOCPX" xfId="42"/>
    <cellStyle name="Comma [0]_MOBCPX" xfId="43"/>
    <cellStyle name="Comma [0]_mud plant bolted" xfId="44"/>
    <cellStyle name="Comma [0]_mud plant bolted_pldt" xfId="45"/>
    <cellStyle name="Comma [0]_OQA" xfId="46"/>
    <cellStyle name="Comma [0]_OSMOCPX" xfId="47"/>
    <cellStyle name="Comma [0]_PGMKOCPX" xfId="48"/>
    <cellStyle name="Comma [0]_PGNW1" xfId="49"/>
    <cellStyle name="Comma [0]_PGNW2" xfId="50"/>
    <cellStyle name="Comma [0]_PGNWOCPX" xfId="51"/>
    <cellStyle name="Comma [0]_pldt" xfId="52"/>
    <cellStyle name="Comma [0]_RMA(I)" xfId="53"/>
    <cellStyle name="Comma [0]_RMA(O)" xfId="54"/>
    <cellStyle name="Comma [0]_SATOCPX" xfId="55"/>
    <cellStyle name="Comma [0]_SI" xfId="56"/>
    <cellStyle name="Comma [0]_TMSNW1" xfId="57"/>
    <cellStyle name="Comma [0]_TMSNW2" xfId="58"/>
    <cellStyle name="Comma [0]_TMSOCPX" xfId="59"/>
    <cellStyle name="Comma_Capex" xfId="60"/>
    <cellStyle name="Comma_Capex per line" xfId="61"/>
    <cellStyle name="Comma_Capex%rev" xfId="62"/>
    <cellStyle name="Comma_C-Cap intensity" xfId="63"/>
    <cellStyle name="Comma_C-Capex%rev" xfId="64"/>
    <cellStyle name="Comma_CCOCPX" xfId="65"/>
    <cellStyle name="Comma_Cht-Capex per line" xfId="66"/>
    <cellStyle name="Comma_Cht-Cum Real Opr Cf" xfId="67"/>
    <cellStyle name="Comma_Cht-Dep%Rev" xfId="68"/>
    <cellStyle name="Comma_Cht-Real Opr Cf" xfId="69"/>
    <cellStyle name="Comma_Cht-Rev dist" xfId="70"/>
    <cellStyle name="Comma_Cht-Rev p line" xfId="71"/>
    <cellStyle name="Comma_Cht-Rev per Staff" xfId="72"/>
    <cellStyle name="Comma_Cht-Staff cost%revenue" xfId="73"/>
    <cellStyle name="Comma_C-Line per Staff" xfId="74"/>
    <cellStyle name="Comma_C-lines distribution" xfId="75"/>
    <cellStyle name="Comma_C-Orig PLDT lines" xfId="76"/>
    <cellStyle name="Comma_C-Ret on Rev" xfId="77"/>
    <cellStyle name="Comma_C-ROACE" xfId="78"/>
    <cellStyle name="Comma_CROCF" xfId="79"/>
    <cellStyle name="Comma_CTO(O)-2a" xfId="80"/>
    <cellStyle name="Comma_Cum Real Opr Cf" xfId="81"/>
    <cellStyle name="Comma_Demand Fcst." xfId="82"/>
    <cellStyle name="Comma_Dep%Rev" xfId="83"/>
    <cellStyle name="Comma_E&amp;ONW1" xfId="84"/>
    <cellStyle name="Comma_E&amp;ONW2" xfId="85"/>
    <cellStyle name="Comma_E&amp;OOCPX" xfId="86"/>
    <cellStyle name="Comma_EPS" xfId="87"/>
    <cellStyle name="Comma_F&amp;COCPX" xfId="88"/>
    <cellStyle name="Comma_Inputs" xfId="89"/>
    <cellStyle name="Comma_IRR" xfId="90"/>
    <cellStyle name="Comma_ITOCPX" xfId="91"/>
    <cellStyle name="Comma_laroux" xfId="92"/>
    <cellStyle name="Comma_laroux_1" xfId="93"/>
    <cellStyle name="Comma_laroux_1_pldt" xfId="94"/>
    <cellStyle name="Comma_laroux_2" xfId="95"/>
    <cellStyle name="Comma_laroux_2_pldt" xfId="96"/>
    <cellStyle name="Comma_laroux_2_pldt_1" xfId="97"/>
    <cellStyle name="Comma_laroux_pldt" xfId="98"/>
    <cellStyle name="Comma_laroux_pldt_1" xfId="99"/>
    <cellStyle name="Comma_Line Inst." xfId="100"/>
    <cellStyle name="Comma_MATERAL2" xfId="101"/>
    <cellStyle name="Comma_MKGOCPX" xfId="102"/>
    <cellStyle name="Comma_Mkt Shr" xfId="103"/>
    <cellStyle name="Comma_MOBCPX" xfId="104"/>
    <cellStyle name="Comma_mud plant bolted" xfId="105"/>
    <cellStyle name="Comma_NCR-C&amp;W Val" xfId="106"/>
    <cellStyle name="Comma_NCR-Cap intensity" xfId="107"/>
    <cellStyle name="Comma_NCR-Line per Staff" xfId="108"/>
    <cellStyle name="Comma_NCR-Rev dist" xfId="109"/>
    <cellStyle name="Comma_Op Cost Break" xfId="110"/>
    <cellStyle name="Comma_OQA" xfId="111"/>
    <cellStyle name="Comma_OSMOCPX" xfId="112"/>
    <cellStyle name="Comma_PGMKOCPX" xfId="113"/>
    <cellStyle name="Comma_PGNW1" xfId="114"/>
    <cellStyle name="Comma_PGNW2" xfId="115"/>
    <cellStyle name="Comma_PGNWOCPX" xfId="116"/>
    <cellStyle name="Comma_pldt" xfId="117"/>
    <cellStyle name="Comma_pldt_1" xfId="118"/>
    <cellStyle name="Comma_Real Opr Cf" xfId="119"/>
    <cellStyle name="Comma_Real Rev per Staff (1)" xfId="120"/>
    <cellStyle name="Comma_Real Rev per Staff (2)" xfId="121"/>
    <cellStyle name="Comma_Region 2-C&amp;W" xfId="122"/>
    <cellStyle name="Comma_Return on Rev" xfId="123"/>
    <cellStyle name="Comma_Rev p line" xfId="124"/>
    <cellStyle name="Comma_RMA(I)" xfId="125"/>
    <cellStyle name="Comma_RMA(O)" xfId="126"/>
    <cellStyle name="Comma_ROACE" xfId="127"/>
    <cellStyle name="Comma_ROCF (Tot)" xfId="128"/>
    <cellStyle name="Comma_SATOCPX" xfId="129"/>
    <cellStyle name="Comma_SI" xfId="130"/>
    <cellStyle name="Comma_Staff cost%rev" xfId="131"/>
    <cellStyle name="Comma_TMSNW1" xfId="132"/>
    <cellStyle name="Comma_TMSNW2" xfId="133"/>
    <cellStyle name="Comma_TMSOCPX" xfId="134"/>
    <cellStyle name="Comma_Total-Rev dist." xfId="135"/>
    <cellStyle name="Currency" xfId="136"/>
    <cellStyle name="Currency [0]" xfId="137"/>
    <cellStyle name="Currency [0]_CCOCPX" xfId="138"/>
    <cellStyle name="Currency [0]_CTO(O)-2a" xfId="139"/>
    <cellStyle name="Currency [0]_E&amp;ONW1" xfId="140"/>
    <cellStyle name="Currency [0]_E&amp;ONW2" xfId="141"/>
    <cellStyle name="Currency [0]_E&amp;OOCPX" xfId="142"/>
    <cellStyle name="Currency [0]_F&amp;COCPX" xfId="143"/>
    <cellStyle name="Currency [0]_Inputs" xfId="144"/>
    <cellStyle name="Currency [0]_ITOCPX" xfId="145"/>
    <cellStyle name="Currency [0]_laroux" xfId="146"/>
    <cellStyle name="Currency [0]_laroux_1" xfId="147"/>
    <cellStyle name="Currency [0]_laroux_1_pldt" xfId="148"/>
    <cellStyle name="Currency [0]_laroux_2" xfId="149"/>
    <cellStyle name="Currency [0]_laroux_MATERAL2" xfId="150"/>
    <cellStyle name="Currency [0]_laroux_mud plant bolted" xfId="151"/>
    <cellStyle name="Currency [0]_laroux_pldt" xfId="152"/>
    <cellStyle name="Currency [0]_MATERAL2" xfId="153"/>
    <cellStyle name="Currency [0]_MKGOCPX" xfId="154"/>
    <cellStyle name="Currency [0]_MOBCPX" xfId="155"/>
    <cellStyle name="Currency [0]_mud plant bolted" xfId="156"/>
    <cellStyle name="Currency [0]_OQA" xfId="157"/>
    <cellStyle name="Currency [0]_OSMOCPX" xfId="158"/>
    <cellStyle name="Currency [0]_PGMKOCPX" xfId="159"/>
    <cellStyle name="Currency [0]_PGNW1" xfId="160"/>
    <cellStyle name="Currency [0]_PGNW2" xfId="161"/>
    <cellStyle name="Currency [0]_PGNWOCPX" xfId="162"/>
    <cellStyle name="Currency [0]_PLDT" xfId="163"/>
    <cellStyle name="Currency [0]_pldt_1" xfId="164"/>
    <cellStyle name="Currency [0]_RMA(I)" xfId="165"/>
    <cellStyle name="Currency [0]_RMA(O)" xfId="166"/>
    <cellStyle name="Currency [0]_SATOCPX" xfId="167"/>
    <cellStyle name="Currency [0]_SI" xfId="168"/>
    <cellStyle name="Currency [0]_TMSNW1" xfId="169"/>
    <cellStyle name="Currency [0]_TMSNW2" xfId="170"/>
    <cellStyle name="Currency [0]_TMSOCPX" xfId="171"/>
    <cellStyle name="Currency_CCOCPX" xfId="172"/>
    <cellStyle name="Currency_CTO(O)-2a" xfId="173"/>
    <cellStyle name="Currency_E&amp;ONW1" xfId="174"/>
    <cellStyle name="Currency_E&amp;ONW2" xfId="175"/>
    <cellStyle name="Currency_E&amp;OOCPX" xfId="176"/>
    <cellStyle name="Currency_F&amp;COCPX" xfId="177"/>
    <cellStyle name="Currency_Inputs" xfId="178"/>
    <cellStyle name="Currency_ITOCPX" xfId="179"/>
    <cellStyle name="Currency_laroux" xfId="180"/>
    <cellStyle name="Currency_laroux_1" xfId="181"/>
    <cellStyle name="Currency_laroux_1_pldt" xfId="182"/>
    <cellStyle name="Currency_laroux_2" xfId="183"/>
    <cellStyle name="Currency_laroux_pldt" xfId="184"/>
    <cellStyle name="Currency_MATERAL2" xfId="185"/>
    <cellStyle name="Currency_MKGOCPX" xfId="186"/>
    <cellStyle name="Currency_MOBCPX" xfId="187"/>
    <cellStyle name="Currency_mud plant bolted" xfId="188"/>
    <cellStyle name="Currency_OQA" xfId="189"/>
    <cellStyle name="Currency_OSMOCPX" xfId="190"/>
    <cellStyle name="Currency_PGMKOCPX" xfId="191"/>
    <cellStyle name="Currency_PGNW1" xfId="192"/>
    <cellStyle name="Currency_PGNW2" xfId="193"/>
    <cellStyle name="Currency_PGNWOCPX" xfId="194"/>
    <cellStyle name="Currency_PLDT" xfId="195"/>
    <cellStyle name="Currency_pldt_1" xfId="196"/>
    <cellStyle name="Currency_pldt_2" xfId="197"/>
    <cellStyle name="Currency_RMA(I)" xfId="198"/>
    <cellStyle name="Currency_RMA(O)" xfId="199"/>
    <cellStyle name="Currency_SATOCPX" xfId="200"/>
    <cellStyle name="Currency_SI" xfId="201"/>
    <cellStyle name="Currency_TMSNW1" xfId="202"/>
    <cellStyle name="Currency_TMSNW2" xfId="203"/>
    <cellStyle name="Currency_TMSOCPX" xfId="204"/>
    <cellStyle name="Grey" xfId="205"/>
    <cellStyle name="Input [yellow]" xfId="206"/>
    <cellStyle name="Normal - Style1" xfId="207"/>
    <cellStyle name="Normal_Capex" xfId="208"/>
    <cellStyle name="Normal_Capex per line" xfId="209"/>
    <cellStyle name="Normal_Capex%rev" xfId="210"/>
    <cellStyle name="Normal_C-Cap intensity" xfId="211"/>
    <cellStyle name="Normal_C-Capex%rev" xfId="212"/>
    <cellStyle name="Normal_CCOCPX" xfId="213"/>
    <cellStyle name="Normal_Cht-Capex per line" xfId="214"/>
    <cellStyle name="Normal_Cht-Cum Real Opr Cf" xfId="215"/>
    <cellStyle name="Normal_Cht-Dep%Rev" xfId="216"/>
    <cellStyle name="Normal_Cht-Real Opr Cf" xfId="217"/>
    <cellStyle name="Normal_Cht-Rev dist" xfId="218"/>
    <cellStyle name="Normal_Cht-Rev p line" xfId="219"/>
    <cellStyle name="Normal_Cht-Rev per Staff" xfId="220"/>
    <cellStyle name="Normal_Cht-Staff cost%revenue" xfId="221"/>
    <cellStyle name="Normal_C-Line per Staff" xfId="222"/>
    <cellStyle name="Normal_C-lines distribution" xfId="223"/>
    <cellStyle name="Normal_C-Orig PLDT lines" xfId="224"/>
    <cellStyle name="Normal_Co-wide Monthly" xfId="225"/>
    <cellStyle name="Normal_C-Ret on Rev" xfId="226"/>
    <cellStyle name="Normal_C-ROACE" xfId="227"/>
    <cellStyle name="Normal_CROCF" xfId="228"/>
    <cellStyle name="Normal_CTO(O)-2a" xfId="229"/>
    <cellStyle name="Normal_Cum Real Opr Cf" xfId="230"/>
    <cellStyle name="Normal_Demand Fcst." xfId="231"/>
    <cellStyle name="Normal_Dep%Rev" xfId="232"/>
    <cellStyle name="Normal_E&amp;ONW1" xfId="233"/>
    <cellStyle name="Normal_E&amp;ONW2" xfId="234"/>
    <cellStyle name="Normal_E&amp;OOCPX" xfId="235"/>
    <cellStyle name="Normal_EPS" xfId="236"/>
    <cellStyle name="Normal_F&amp;COCPX" xfId="237"/>
    <cellStyle name="Normal_Inputs" xfId="238"/>
    <cellStyle name="Normal_IRR" xfId="239"/>
    <cellStyle name="Normal_ITOCPX" xfId="240"/>
    <cellStyle name="Normal_laroux" xfId="241"/>
    <cellStyle name="Normal_laroux_1" xfId="242"/>
    <cellStyle name="Normal_laroux_1_pldt" xfId="243"/>
    <cellStyle name="Normal_laroux_1_pldt_1" xfId="244"/>
    <cellStyle name="Normal_laroux_1_pldt_2" xfId="245"/>
    <cellStyle name="Normal_laroux_2" xfId="246"/>
    <cellStyle name="Normal_laroux_2_pldt" xfId="247"/>
    <cellStyle name="Normal_laroux_2_pldt_1" xfId="248"/>
    <cellStyle name="Normal_laroux_2_pldt_2" xfId="249"/>
    <cellStyle name="Normal_laroux_3" xfId="250"/>
    <cellStyle name="Normal_laroux_3_pldt" xfId="251"/>
    <cellStyle name="Normal_laroux_3_pldt_1" xfId="252"/>
    <cellStyle name="Normal_laroux_3_pldt_2" xfId="253"/>
    <cellStyle name="Normal_laroux_4" xfId="254"/>
    <cellStyle name="Normal_laroux_4_pldt" xfId="255"/>
    <cellStyle name="Normal_laroux_4_pldt_1" xfId="256"/>
    <cellStyle name="Normal_laroux_4_pldt_2" xfId="257"/>
    <cellStyle name="Normal_laroux_5" xfId="258"/>
    <cellStyle name="Normal_laroux_5_pldt" xfId="259"/>
    <cellStyle name="Normal_laroux_5_pldt_1" xfId="260"/>
    <cellStyle name="Normal_laroux_6" xfId="261"/>
    <cellStyle name="Normal_laroux_6_pldt" xfId="262"/>
    <cellStyle name="Normal_laroux_7" xfId="263"/>
    <cellStyle name="Normal_laroux_8" xfId="264"/>
    <cellStyle name="Normal_laroux_pldt" xfId="265"/>
    <cellStyle name="Normal_laroux_pldt_1" xfId="266"/>
    <cellStyle name="Normal_Line Inst." xfId="267"/>
    <cellStyle name="Normal_MATERAL2" xfId="268"/>
    <cellStyle name="Normal_MKGOCPX" xfId="269"/>
    <cellStyle name="Normal_Mkt Shr" xfId="270"/>
    <cellStyle name="Normal_MOBCPX" xfId="271"/>
    <cellStyle name="Normal_mud plant bolted" xfId="272"/>
    <cellStyle name="Normal_NCR-C&amp;W Val" xfId="273"/>
    <cellStyle name="Normal_NCR-Cap intensity" xfId="274"/>
    <cellStyle name="Normal_NCR-Line per Staff" xfId="275"/>
    <cellStyle name="Normal_NCR-Rev dist" xfId="276"/>
    <cellStyle name="Normal_Op Cost Break" xfId="277"/>
    <cellStyle name="Normal_OQA" xfId="278"/>
    <cellStyle name="Normal_OSMOCPX" xfId="279"/>
    <cellStyle name="Normal_PGMKOCPX" xfId="280"/>
    <cellStyle name="Normal_PGNW1" xfId="281"/>
    <cellStyle name="Normal_PGNW2" xfId="282"/>
    <cellStyle name="Normal_PGNWOCPX" xfId="283"/>
    <cellStyle name="Normal_pldt" xfId="284"/>
    <cellStyle name="Normal_pldt_1" xfId="285"/>
    <cellStyle name="Normal_pldt_2" xfId="286"/>
    <cellStyle name="Normal_pldt_3" xfId="287"/>
    <cellStyle name="Normal_pldt_4" xfId="288"/>
    <cellStyle name="Normal_pldt_5" xfId="289"/>
    <cellStyle name="Normal_Real Opr Cf" xfId="290"/>
    <cellStyle name="Normal_Real Rev per Staff (1)" xfId="291"/>
    <cellStyle name="Normal_Real Rev per Staff (2)" xfId="292"/>
    <cellStyle name="Normal_Region 2-C&amp;W" xfId="293"/>
    <cellStyle name="Normal_Return on Rev" xfId="294"/>
    <cellStyle name="Normal_Rev p line" xfId="295"/>
    <cellStyle name="Normal_RMA(I)" xfId="296"/>
    <cellStyle name="Normal_RMA(O)" xfId="297"/>
    <cellStyle name="Normal_ROACE" xfId="298"/>
    <cellStyle name="Normal_ROCF (Tot)" xfId="299"/>
    <cellStyle name="Normal_SATOCPX" xfId="300"/>
    <cellStyle name="Normal_SI" xfId="301"/>
    <cellStyle name="Normal_Staff cost%rev" xfId="302"/>
    <cellStyle name="Normal_TMSNW1" xfId="303"/>
    <cellStyle name="Normal_TMSNW2" xfId="304"/>
    <cellStyle name="Normal_TMSOCPX" xfId="305"/>
    <cellStyle name="Normal_Total-Rev dist." xfId="306"/>
    <cellStyle name="Œ…‹æØ‚è [0.00]_laroux" xfId="307"/>
    <cellStyle name="Œ…‹æØ‚è [0.00]_laroux_1" xfId="308"/>
    <cellStyle name="Œ…‹æØ‚è_laroux" xfId="309"/>
    <cellStyle name="Œ…‹æØ‚è_laroux_1" xfId="310"/>
    <cellStyle name="Percent" xfId="311"/>
    <cellStyle name="Percent [2]" xfId="3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1" workbookViewId="0" topLeftCell="B26949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3"/>
  <sheetViews>
    <sheetView workbookViewId="0" topLeftCell="A82">
      <selection activeCell="C84" sqref="C84"/>
    </sheetView>
  </sheetViews>
  <sheetFormatPr defaultColWidth="9.140625" defaultRowHeight="12.75"/>
  <cols>
    <col min="1" max="1" width="6.140625" style="12" customWidth="1"/>
    <col min="2" max="2" width="6.140625" style="4" customWidth="1"/>
    <col min="3" max="3" width="36.00390625" style="3" customWidth="1"/>
    <col min="4" max="4" width="2.421875" style="3" customWidth="1"/>
    <col min="5" max="5" width="12.00390625" style="5" customWidth="1"/>
    <col min="6" max="6" width="2.421875" style="6" customWidth="1"/>
    <col min="7" max="7" width="12.00390625" style="5" customWidth="1"/>
    <col min="8" max="8" width="2.421875" style="6" customWidth="1"/>
    <col min="9" max="9" width="9.8515625" style="5" customWidth="1"/>
    <col min="10" max="10" width="2.421875" style="6" customWidth="1"/>
    <col min="11" max="11" width="9.8515625" style="5" customWidth="1"/>
  </cols>
  <sheetData>
    <row r="2" ht="12.75">
      <c r="A2" s="1" t="s">
        <v>0</v>
      </c>
    </row>
    <row r="4" ht="12.75">
      <c r="A4" s="11" t="s">
        <v>1</v>
      </c>
    </row>
    <row r="5" ht="12.75">
      <c r="A5" s="11" t="s">
        <v>2</v>
      </c>
    </row>
    <row r="8" ht="12.75">
      <c r="A8" s="1" t="s">
        <v>3</v>
      </c>
    </row>
    <row r="10" spans="5:11" ht="12.75">
      <c r="E10" s="74" t="s">
        <v>4</v>
      </c>
      <c r="F10" s="74"/>
      <c r="G10" s="74"/>
      <c r="I10" s="74" t="s">
        <v>5</v>
      </c>
      <c r="J10" s="74"/>
      <c r="K10" s="74"/>
    </row>
    <row r="11" spans="5:11" ht="12.75">
      <c r="E11" s="7" t="s">
        <v>6</v>
      </c>
      <c r="F11" s="8"/>
      <c r="G11" s="7" t="s">
        <v>7</v>
      </c>
      <c r="I11" s="7" t="s">
        <v>6</v>
      </c>
      <c r="K11" s="7" t="s">
        <v>7</v>
      </c>
    </row>
    <row r="12" spans="5:11" ht="12.75">
      <c r="E12" s="7" t="s">
        <v>11</v>
      </c>
      <c r="F12" s="8"/>
      <c r="G12" s="7" t="s">
        <v>8</v>
      </c>
      <c r="I12" s="7" t="s">
        <v>11</v>
      </c>
      <c r="K12" s="7" t="s">
        <v>8</v>
      </c>
    </row>
    <row r="13" spans="5:11" ht="12.75">
      <c r="E13" s="7" t="s">
        <v>9</v>
      </c>
      <c r="F13" s="8"/>
      <c r="G13" s="7" t="s">
        <v>9</v>
      </c>
      <c r="I13" s="7" t="s">
        <v>236</v>
      </c>
      <c r="K13" s="7" t="s">
        <v>237</v>
      </c>
    </row>
    <row r="14" spans="5:11" ht="12.75">
      <c r="E14" s="9" t="s">
        <v>10</v>
      </c>
      <c r="F14" s="8"/>
      <c r="G14" s="9" t="s">
        <v>12</v>
      </c>
      <c r="I14" s="9" t="s">
        <v>10</v>
      </c>
      <c r="K14" s="9" t="s">
        <v>12</v>
      </c>
    </row>
    <row r="15" spans="5:11" ht="12.75">
      <c r="E15" s="10" t="s">
        <v>13</v>
      </c>
      <c r="G15" s="10" t="s">
        <v>13</v>
      </c>
      <c r="I15" s="10" t="s">
        <v>13</v>
      </c>
      <c r="K15" s="10" t="s">
        <v>13</v>
      </c>
    </row>
    <row r="17" spans="1:11" ht="12.75">
      <c r="A17" s="12">
        <v>1</v>
      </c>
      <c r="B17" s="4" t="s">
        <v>14</v>
      </c>
      <c r="C17" s="3" t="s">
        <v>137</v>
      </c>
      <c r="E17" s="5">
        <v>4106</v>
      </c>
      <c r="F17" s="5"/>
      <c r="G17" s="5">
        <v>4855</v>
      </c>
      <c r="H17" s="5"/>
      <c r="I17" s="5">
        <v>4106</v>
      </c>
      <c r="J17" s="5"/>
      <c r="K17" s="5">
        <v>4855</v>
      </c>
    </row>
    <row r="18" spans="6:10" ht="12.75">
      <c r="F18" s="5"/>
      <c r="H18" s="5"/>
      <c r="J18" s="5"/>
    </row>
    <row r="19" spans="2:11" ht="12.75">
      <c r="B19" s="4" t="s">
        <v>16</v>
      </c>
      <c r="C19" s="3" t="s">
        <v>17</v>
      </c>
      <c r="E19" s="5">
        <v>0</v>
      </c>
      <c r="F19" s="5"/>
      <c r="G19" s="5">
        <v>0</v>
      </c>
      <c r="H19" s="5"/>
      <c r="I19" s="5">
        <v>0</v>
      </c>
      <c r="J19" s="5"/>
      <c r="K19" s="5">
        <v>0</v>
      </c>
    </row>
    <row r="20" spans="6:10" ht="12.75">
      <c r="F20" s="5"/>
      <c r="H20" s="5"/>
      <c r="J20" s="5"/>
    </row>
    <row r="21" spans="2:11" ht="12.75">
      <c r="B21" s="4" t="s">
        <v>18</v>
      </c>
      <c r="C21" s="3" t="s">
        <v>19</v>
      </c>
      <c r="E21" s="5">
        <v>64</v>
      </c>
      <c r="F21" s="5"/>
      <c r="G21" s="5">
        <v>39</v>
      </c>
      <c r="H21" s="5"/>
      <c r="I21" s="5">
        <v>64</v>
      </c>
      <c r="J21" s="5"/>
      <c r="K21" s="5">
        <v>39</v>
      </c>
    </row>
    <row r="22" spans="6:10" ht="12.75">
      <c r="F22" s="5"/>
      <c r="H22" s="5"/>
      <c r="J22" s="5"/>
    </row>
    <row r="23" spans="6:10" ht="12.75">
      <c r="F23" s="5"/>
      <c r="H23" s="5"/>
      <c r="J23" s="5"/>
    </row>
    <row r="24" spans="1:11" ht="12.75">
      <c r="A24" s="12">
        <v>2</v>
      </c>
      <c r="B24" s="4" t="s">
        <v>14</v>
      </c>
      <c r="C24" s="3" t="s">
        <v>238</v>
      </c>
      <c r="E24" s="5">
        <v>-213</v>
      </c>
      <c r="F24" s="5"/>
      <c r="G24" s="5">
        <v>275</v>
      </c>
      <c r="H24" s="5"/>
      <c r="I24" s="5">
        <v>-213</v>
      </c>
      <c r="J24" s="5"/>
      <c r="K24" s="5">
        <v>275</v>
      </c>
    </row>
    <row r="25" spans="3:10" ht="12.75">
      <c r="C25" s="3" t="s">
        <v>239</v>
      </c>
      <c r="F25" s="5"/>
      <c r="H25" s="5"/>
      <c r="J25" s="5"/>
    </row>
    <row r="26" spans="3:10" ht="12.75">
      <c r="C26" s="3" t="s">
        <v>240</v>
      </c>
      <c r="F26" s="5"/>
      <c r="H26" s="5"/>
      <c r="J26" s="5"/>
    </row>
    <row r="27" spans="6:10" ht="12.75">
      <c r="F27" s="5"/>
      <c r="H27" s="5"/>
      <c r="J27" s="5"/>
    </row>
    <row r="28" spans="2:11" ht="12.75">
      <c r="B28" s="4" t="s">
        <v>16</v>
      </c>
      <c r="C28" s="3" t="s">
        <v>241</v>
      </c>
      <c r="E28" s="5">
        <v>-1001</v>
      </c>
      <c r="F28" s="5"/>
      <c r="G28" s="5">
        <v>-894</v>
      </c>
      <c r="H28" s="5"/>
      <c r="I28" s="5">
        <v>-1001</v>
      </c>
      <c r="J28" s="5"/>
      <c r="K28" s="5">
        <v>-894</v>
      </c>
    </row>
    <row r="29" spans="6:10" ht="12.75">
      <c r="F29" s="5"/>
      <c r="H29" s="5"/>
      <c r="J29" s="5"/>
    </row>
    <row r="30" spans="2:11" ht="12.75">
      <c r="B30" s="4" t="s">
        <v>18</v>
      </c>
      <c r="C30" s="3" t="s">
        <v>242</v>
      </c>
      <c r="E30" s="5">
        <v>-416</v>
      </c>
      <c r="F30" s="5"/>
      <c r="G30" s="5">
        <v>-355</v>
      </c>
      <c r="H30" s="5"/>
      <c r="I30" s="5">
        <v>-416</v>
      </c>
      <c r="J30" s="5"/>
      <c r="K30" s="5">
        <v>-355</v>
      </c>
    </row>
    <row r="31" spans="6:10" ht="12.75">
      <c r="F31" s="5"/>
      <c r="H31" s="5"/>
      <c r="J31" s="5"/>
    </row>
    <row r="32" spans="2:11" ht="12.75">
      <c r="B32" s="4" t="s">
        <v>20</v>
      </c>
      <c r="C32" s="3" t="s">
        <v>21</v>
      </c>
      <c r="E32" s="5">
        <v>0</v>
      </c>
      <c r="F32" s="5"/>
      <c r="G32" s="5">
        <v>0</v>
      </c>
      <c r="H32" s="5"/>
      <c r="I32" s="5">
        <v>0</v>
      </c>
      <c r="J32" s="5"/>
      <c r="K32" s="5">
        <v>0</v>
      </c>
    </row>
    <row r="33" spans="6:10" ht="12.75">
      <c r="F33" s="5"/>
      <c r="H33" s="5"/>
      <c r="J33" s="5"/>
    </row>
    <row r="34" spans="1:11" s="13" customFormat="1" ht="12.75">
      <c r="A34" s="2"/>
      <c r="B34" s="4" t="s">
        <v>22</v>
      </c>
      <c r="C34" s="3" t="s">
        <v>243</v>
      </c>
      <c r="D34" s="3"/>
      <c r="E34" s="5">
        <f>SUM(E24:E32)</f>
        <v>-1630</v>
      </c>
      <c r="F34" s="5"/>
      <c r="G34" s="5">
        <f>SUM(G24:G32)</f>
        <v>-974</v>
      </c>
      <c r="H34" s="5"/>
      <c r="I34" s="5">
        <f>SUM(I24:I32)</f>
        <v>-1630</v>
      </c>
      <c r="J34" s="5"/>
      <c r="K34" s="5">
        <f>SUM(K24:K32)</f>
        <v>-974</v>
      </c>
    </row>
    <row r="35" spans="3:10" ht="12.75">
      <c r="C35" s="3" t="s">
        <v>244</v>
      </c>
      <c r="F35" s="5"/>
      <c r="H35" s="5"/>
      <c r="J35" s="5"/>
    </row>
    <row r="36" spans="6:10" ht="12.75">
      <c r="F36" s="5"/>
      <c r="H36" s="5"/>
      <c r="J36" s="5"/>
    </row>
    <row r="37" spans="2:11" ht="12.75">
      <c r="B37" s="4" t="s">
        <v>23</v>
      </c>
      <c r="C37" s="3" t="s">
        <v>245</v>
      </c>
      <c r="E37" s="5">
        <v>0</v>
      </c>
      <c r="F37" s="5"/>
      <c r="G37" s="5">
        <v>0</v>
      </c>
      <c r="H37" s="5"/>
      <c r="I37" s="5">
        <v>0</v>
      </c>
      <c r="J37" s="5"/>
      <c r="K37" s="5">
        <v>0</v>
      </c>
    </row>
    <row r="38" spans="6:10" ht="12.75">
      <c r="F38" s="5"/>
      <c r="H38" s="5"/>
      <c r="J38" s="5"/>
    </row>
    <row r="39" spans="2:11" ht="12.75">
      <c r="B39" s="4" t="s">
        <v>24</v>
      </c>
      <c r="C39" s="3" t="s">
        <v>246</v>
      </c>
      <c r="E39" s="5">
        <f>SUM(E34+E37)</f>
        <v>-1630</v>
      </c>
      <c r="F39" s="5"/>
      <c r="G39" s="5">
        <f>SUM(G34+G37)</f>
        <v>-974</v>
      </c>
      <c r="H39" s="5"/>
      <c r="I39" s="5">
        <f>SUM(I34+I37)</f>
        <v>-1630</v>
      </c>
      <c r="J39" s="5"/>
      <c r="K39" s="5">
        <f>SUM(K34+K37)</f>
        <v>-974</v>
      </c>
    </row>
    <row r="40" spans="3:10" ht="12.75">
      <c r="C40" s="3" t="s">
        <v>244</v>
      </c>
      <c r="F40" s="5"/>
      <c r="H40" s="5"/>
      <c r="J40" s="5"/>
    </row>
    <row r="41" spans="6:10" ht="12.75">
      <c r="F41" s="5"/>
      <c r="H41" s="5"/>
      <c r="J41" s="5"/>
    </row>
    <row r="42" spans="2:11" ht="12.75">
      <c r="B42" s="4" t="s">
        <v>25</v>
      </c>
      <c r="C42" s="3" t="s">
        <v>247</v>
      </c>
      <c r="E42" s="5">
        <v>-19</v>
      </c>
      <c r="F42" s="5"/>
      <c r="G42" s="5">
        <v>-27</v>
      </c>
      <c r="H42" s="5"/>
      <c r="I42" s="5">
        <v>-19</v>
      </c>
      <c r="J42" s="5"/>
      <c r="K42" s="5">
        <v>-27</v>
      </c>
    </row>
    <row r="43" spans="6:10" ht="12.75">
      <c r="F43" s="5"/>
      <c r="H43" s="5"/>
      <c r="J43" s="5"/>
    </row>
    <row r="44" spans="2:11" ht="12.75">
      <c r="B44" s="4" t="s">
        <v>27</v>
      </c>
      <c r="C44" s="3" t="s">
        <v>248</v>
      </c>
      <c r="E44" s="5">
        <f>SUM(E39+E42)</f>
        <v>-1649</v>
      </c>
      <c r="F44" s="5"/>
      <c r="G44" s="5">
        <f>SUM(G39+G42)</f>
        <v>-1001</v>
      </c>
      <c r="H44" s="5"/>
      <c r="I44" s="5">
        <f>SUM(I39+I42)</f>
        <v>-1649</v>
      </c>
      <c r="J44" s="5"/>
      <c r="K44" s="5">
        <f>SUM(K39+K42)</f>
        <v>-1001</v>
      </c>
    </row>
    <row r="45" spans="3:10" ht="12.75">
      <c r="C45" s="3" t="s">
        <v>28</v>
      </c>
      <c r="F45" s="5"/>
      <c r="H45" s="5"/>
      <c r="J45" s="5"/>
    </row>
    <row r="46" spans="6:10" ht="12.75">
      <c r="F46" s="5"/>
      <c r="H46" s="5"/>
      <c r="J46" s="5"/>
    </row>
    <row r="47" spans="3:11" ht="12.75">
      <c r="C47" s="3" t="s">
        <v>29</v>
      </c>
      <c r="E47" s="5">
        <v>0</v>
      </c>
      <c r="F47" s="5"/>
      <c r="G47" s="5">
        <v>0</v>
      </c>
      <c r="H47" s="5"/>
      <c r="I47" s="5">
        <v>0</v>
      </c>
      <c r="J47" s="5"/>
      <c r="K47" s="5">
        <v>0</v>
      </c>
    </row>
    <row r="48" spans="6:10" ht="12.75">
      <c r="F48" s="5"/>
      <c r="H48" s="5"/>
      <c r="J48" s="5"/>
    </row>
    <row r="49" spans="2:11" ht="12.75">
      <c r="B49" s="4" t="s">
        <v>30</v>
      </c>
      <c r="C49" s="3" t="s">
        <v>249</v>
      </c>
      <c r="E49" s="5">
        <v>0</v>
      </c>
      <c r="F49" s="5"/>
      <c r="G49" s="5">
        <v>0</v>
      </c>
      <c r="H49" s="5"/>
      <c r="I49" s="5">
        <v>0</v>
      </c>
      <c r="J49" s="5"/>
      <c r="K49" s="5">
        <v>0</v>
      </c>
    </row>
    <row r="50" spans="6:10" ht="12.75">
      <c r="F50" s="5"/>
      <c r="H50" s="5"/>
      <c r="J50" s="5"/>
    </row>
    <row r="51" spans="2:11" ht="12.75">
      <c r="B51" s="4" t="s">
        <v>31</v>
      </c>
      <c r="C51" s="3" t="s">
        <v>250</v>
      </c>
      <c r="E51" s="5">
        <f>SUM(E44+E47+E49)</f>
        <v>-1649</v>
      </c>
      <c r="F51" s="5"/>
      <c r="G51" s="5">
        <f>SUM(G44+G47+G49)</f>
        <v>-1001</v>
      </c>
      <c r="H51" s="5"/>
      <c r="I51" s="5">
        <f>SUM(I44+I47+I49)</f>
        <v>-1649</v>
      </c>
      <c r="J51" s="5"/>
      <c r="K51" s="5">
        <f>SUM(K44+K47+K49)</f>
        <v>-1001</v>
      </c>
    </row>
    <row r="52" spans="3:10" ht="12.75">
      <c r="C52" s="3" t="s">
        <v>251</v>
      </c>
      <c r="F52" s="5"/>
      <c r="H52" s="5"/>
      <c r="J52" s="5"/>
    </row>
    <row r="53" spans="6:10" ht="12.75">
      <c r="F53" s="5"/>
      <c r="H53" s="5"/>
      <c r="J53" s="5"/>
    </row>
    <row r="54" spans="2:11" ht="12.75">
      <c r="B54" s="4" t="s">
        <v>35</v>
      </c>
      <c r="C54" s="3" t="s">
        <v>32</v>
      </c>
      <c r="E54" s="5">
        <v>0</v>
      </c>
      <c r="F54" s="5"/>
      <c r="G54" s="5">
        <v>0</v>
      </c>
      <c r="H54" s="5"/>
      <c r="I54" s="5">
        <v>0</v>
      </c>
      <c r="J54" s="5"/>
      <c r="K54" s="5">
        <v>0</v>
      </c>
    </row>
    <row r="55" spans="6:10" ht="12.75">
      <c r="F55" s="5"/>
      <c r="H55" s="5"/>
      <c r="J55" s="5"/>
    </row>
    <row r="56" spans="3:11" ht="12.75">
      <c r="C56" s="3" t="s">
        <v>29</v>
      </c>
      <c r="E56" s="5">
        <v>0</v>
      </c>
      <c r="F56" s="5"/>
      <c r="G56" s="5">
        <v>0</v>
      </c>
      <c r="H56" s="5"/>
      <c r="I56" s="5">
        <v>0</v>
      </c>
      <c r="J56" s="5"/>
      <c r="K56" s="5">
        <v>0</v>
      </c>
    </row>
    <row r="57" spans="6:10" ht="12.75">
      <c r="F57" s="5"/>
      <c r="H57" s="5"/>
      <c r="J57" s="5"/>
    </row>
    <row r="58" spans="3:11" ht="12.75">
      <c r="C58" s="3" t="s">
        <v>33</v>
      </c>
      <c r="E58" s="5">
        <v>0</v>
      </c>
      <c r="F58" s="5"/>
      <c r="G58" s="5">
        <v>0</v>
      </c>
      <c r="H58" s="5"/>
      <c r="I58" s="5">
        <v>0</v>
      </c>
      <c r="J58" s="5"/>
      <c r="K58" s="5">
        <v>0</v>
      </c>
    </row>
    <row r="59" spans="3:10" ht="12.75">
      <c r="C59" s="3" t="s">
        <v>34</v>
      </c>
      <c r="F59" s="5"/>
      <c r="H59" s="5"/>
      <c r="J59" s="5"/>
    </row>
    <row r="60" spans="6:10" ht="12.75">
      <c r="F60" s="5"/>
      <c r="H60" s="5"/>
      <c r="J60" s="5"/>
    </row>
    <row r="61" spans="2:11" ht="12.75">
      <c r="B61" s="4" t="s">
        <v>252</v>
      </c>
      <c r="C61" s="3" t="s">
        <v>253</v>
      </c>
      <c r="E61" s="5">
        <f>SUM(E51+E54+E56+E58)</f>
        <v>-1649</v>
      </c>
      <c r="F61" s="5"/>
      <c r="G61" s="5">
        <f>SUM(G51+G54+G56+G58)</f>
        <v>-1001</v>
      </c>
      <c r="H61" s="5"/>
      <c r="I61" s="5">
        <f>SUM(I51+I54+I56+I58)</f>
        <v>-1649</v>
      </c>
      <c r="J61" s="5"/>
      <c r="K61" s="5">
        <f>SUM(K51+K54+K56+K58)</f>
        <v>-1001</v>
      </c>
    </row>
    <row r="62" spans="3:10" ht="12.75">
      <c r="C62" s="3" t="s">
        <v>254</v>
      </c>
      <c r="F62" s="5"/>
      <c r="H62" s="5"/>
      <c r="J62" s="5"/>
    </row>
    <row r="63" spans="6:10" ht="12.75">
      <c r="F63" s="5"/>
      <c r="H63" s="5"/>
      <c r="J63" s="5"/>
    </row>
    <row r="64" spans="6:10" ht="12.75">
      <c r="F64" s="5"/>
      <c r="H64" s="5"/>
      <c r="J64" s="5"/>
    </row>
    <row r="65" spans="1:10" ht="12.75">
      <c r="A65" s="12">
        <v>3</v>
      </c>
      <c r="B65" s="4" t="s">
        <v>14</v>
      </c>
      <c r="C65" s="3" t="s">
        <v>255</v>
      </c>
      <c r="F65" s="5"/>
      <c r="H65" s="5"/>
      <c r="J65" s="5"/>
    </row>
    <row r="66" spans="3:10" ht="12.75">
      <c r="C66" s="3" t="s">
        <v>36</v>
      </c>
      <c r="F66" s="5"/>
      <c r="H66" s="5"/>
      <c r="J66" s="5"/>
    </row>
    <row r="67" spans="6:10" ht="12.75">
      <c r="F67" s="5"/>
      <c r="H67" s="5"/>
      <c r="J67" s="5"/>
    </row>
    <row r="68" spans="3:11" ht="12.75">
      <c r="C68" s="3" t="s">
        <v>37</v>
      </c>
      <c r="E68" s="14">
        <f>SUM(E61/18500000*100000)</f>
        <v>-8.913513513513513</v>
      </c>
      <c r="F68" s="14"/>
      <c r="G68" s="14">
        <f>SUM(G61/18500000*100000)</f>
        <v>-5.410810810810811</v>
      </c>
      <c r="H68" s="14"/>
      <c r="I68" s="14">
        <f>SUM(I61/18500000*100000)</f>
        <v>-8.913513513513513</v>
      </c>
      <c r="J68" s="14"/>
      <c r="K68" s="14">
        <f>SUM(K61/18500000*100000)</f>
        <v>-5.410810810810811</v>
      </c>
    </row>
    <row r="70" spans="3:11" ht="12.75">
      <c r="C70" s="3" t="s">
        <v>38</v>
      </c>
      <c r="E70" s="5">
        <v>0</v>
      </c>
      <c r="G70" s="5">
        <v>0</v>
      </c>
      <c r="I70" s="5">
        <v>0</v>
      </c>
      <c r="K70" s="5">
        <v>0</v>
      </c>
    </row>
    <row r="75" spans="1:11" ht="12.75">
      <c r="A75" s="48"/>
      <c r="B75" s="49"/>
      <c r="C75" s="50"/>
      <c r="D75" s="50"/>
      <c r="E75" s="51"/>
      <c r="F75" s="52"/>
      <c r="G75" s="51"/>
      <c r="H75" s="52"/>
      <c r="I75" s="51"/>
      <c r="J75" s="52"/>
      <c r="K75" s="53"/>
    </row>
    <row r="76" spans="1:11" ht="12.75">
      <c r="A76" s="66" t="s">
        <v>222</v>
      </c>
      <c r="B76" s="54"/>
      <c r="C76" s="55"/>
      <c r="D76" s="55"/>
      <c r="E76" s="56"/>
      <c r="F76" s="57"/>
      <c r="G76" s="56"/>
      <c r="H76" s="57"/>
      <c r="I76" s="56"/>
      <c r="J76" s="57"/>
      <c r="K76" s="58"/>
    </row>
    <row r="77" spans="1:11" ht="12.75">
      <c r="A77" s="59"/>
      <c r="B77" s="54"/>
      <c r="C77" s="55"/>
      <c r="D77" s="55"/>
      <c r="E77" s="56"/>
      <c r="F77" s="57"/>
      <c r="G77" s="56"/>
      <c r="H77" s="57"/>
      <c r="I77" s="56"/>
      <c r="J77" s="57"/>
      <c r="K77" s="58"/>
    </row>
    <row r="78" spans="1:11" ht="12.75">
      <c r="A78" s="71" t="s">
        <v>221</v>
      </c>
      <c r="B78" s="72"/>
      <c r="C78" s="72"/>
      <c r="D78" s="72"/>
      <c r="E78" s="72"/>
      <c r="F78" s="72"/>
      <c r="G78" s="72"/>
      <c r="H78" s="72"/>
      <c r="I78" s="72"/>
      <c r="J78" s="72"/>
      <c r="K78" s="73"/>
    </row>
    <row r="79" spans="1:11" ht="12.75">
      <c r="A79" s="71" t="s">
        <v>223</v>
      </c>
      <c r="B79" s="72"/>
      <c r="C79" s="72"/>
      <c r="D79" s="72"/>
      <c r="E79" s="72"/>
      <c r="F79" s="72"/>
      <c r="G79" s="72"/>
      <c r="H79" s="72"/>
      <c r="I79" s="72"/>
      <c r="J79" s="72"/>
      <c r="K79" s="73"/>
    </row>
    <row r="80" spans="1:11" ht="12.75">
      <c r="A80" s="71" t="s">
        <v>280</v>
      </c>
      <c r="B80" s="72"/>
      <c r="C80" s="72"/>
      <c r="D80" s="72"/>
      <c r="E80" s="72"/>
      <c r="F80" s="72"/>
      <c r="G80" s="72"/>
      <c r="H80" s="72"/>
      <c r="I80" s="72"/>
      <c r="J80" s="72"/>
      <c r="K80" s="73"/>
    </row>
    <row r="81" spans="1:11" ht="12.75">
      <c r="A81" s="71" t="s">
        <v>281</v>
      </c>
      <c r="B81" s="72"/>
      <c r="C81" s="72"/>
      <c r="D81" s="72"/>
      <c r="E81" s="72"/>
      <c r="F81" s="72"/>
      <c r="G81" s="72"/>
      <c r="H81" s="72"/>
      <c r="I81" s="72"/>
      <c r="J81" s="72"/>
      <c r="K81" s="73"/>
    </row>
    <row r="82" spans="1:11" ht="12.75">
      <c r="A82" s="60"/>
      <c r="B82" s="61"/>
      <c r="C82" s="62"/>
      <c r="D82" s="62"/>
      <c r="E82" s="63"/>
      <c r="F82" s="64"/>
      <c r="G82" s="63"/>
      <c r="H82" s="64"/>
      <c r="I82" s="63"/>
      <c r="J82" s="64"/>
      <c r="K82" s="65"/>
    </row>
    <row r="83" ht="12.75">
      <c r="A83" s="11"/>
    </row>
  </sheetData>
  <mergeCells count="6">
    <mergeCell ref="A80:K80"/>
    <mergeCell ref="A81:K81"/>
    <mergeCell ref="E10:G10"/>
    <mergeCell ref="I10:K10"/>
    <mergeCell ref="A78:K78"/>
    <mergeCell ref="A79:K79"/>
  </mergeCells>
  <printOptions/>
  <pageMargins left="0.45" right="0.25" top="1.02" bottom="1" header="0.37" footer="0.5"/>
  <pageSetup horizontalDpi="180" verticalDpi="180" orientation="portrait" scale="90" r:id="rId1"/>
  <headerFooter alignWithMargins="0">
    <oddHeader>&amp;C&amp;"Times New Roman,Bold"&amp;12UNITED CHEMICAL INDUSTRIES BERHAD
(Incorporated in Malaysia)
5990-P&amp;R&amp;"Times New Roman,Italic"&amp;8Printed On : &amp;D
&amp;T</oddHeader>
    <oddFooter>&amp;L&amp;"Times New Roman,Italic"&amp;8File Saved : &amp;F  (&amp;A)&amp;R&amp;"Times New Roman,Italic"&amp;8Page &amp;P of &amp;N</oddFooter>
  </headerFooter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74"/>
  <sheetViews>
    <sheetView workbookViewId="0" topLeftCell="A58">
      <selection activeCell="C74" sqref="C74"/>
    </sheetView>
  </sheetViews>
  <sheetFormatPr defaultColWidth="9.140625" defaultRowHeight="12.75"/>
  <cols>
    <col min="1" max="1" width="6.140625" style="12" customWidth="1"/>
    <col min="2" max="2" width="6.140625" style="4" customWidth="1"/>
    <col min="3" max="3" width="36.00390625" style="3" customWidth="1"/>
    <col min="4" max="4" width="2.421875" style="3" customWidth="1"/>
    <col min="5" max="5" width="12.00390625" style="5" customWidth="1"/>
    <col min="6" max="6" width="2.421875" style="6" customWidth="1"/>
    <col min="7" max="7" width="12.00390625" style="5" customWidth="1"/>
    <col min="8" max="8" width="2.421875" style="6" customWidth="1"/>
    <col min="9" max="9" width="9.8515625" style="5" customWidth="1"/>
    <col min="10" max="10" width="2.421875" style="6" customWidth="1"/>
    <col min="11" max="11" width="9.8515625" style="5" customWidth="1"/>
  </cols>
  <sheetData>
    <row r="2" ht="12.75">
      <c r="A2" s="1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/>
    </row>
    <row r="8" ht="12.75">
      <c r="A8" s="1" t="s">
        <v>45</v>
      </c>
    </row>
    <row r="10" spans="5:11" ht="12.75">
      <c r="E10" s="7" t="s">
        <v>39</v>
      </c>
      <c r="F10" s="8"/>
      <c r="G10" s="7" t="s">
        <v>41</v>
      </c>
      <c r="I10" s="7"/>
      <c r="K10" s="7"/>
    </row>
    <row r="11" spans="5:11" ht="12.75">
      <c r="E11" s="7" t="s">
        <v>40</v>
      </c>
      <c r="F11" s="8"/>
      <c r="G11" s="7" t="s">
        <v>42</v>
      </c>
      <c r="I11" s="7"/>
      <c r="K11" s="7"/>
    </row>
    <row r="12" spans="5:11" ht="12.75">
      <c r="E12" s="7" t="s">
        <v>9</v>
      </c>
      <c r="F12" s="8"/>
      <c r="G12" s="7" t="s">
        <v>43</v>
      </c>
      <c r="I12" s="7"/>
      <c r="K12" s="7"/>
    </row>
    <row r="13" spans="5:11" ht="12.75">
      <c r="E13" s="9" t="s">
        <v>10</v>
      </c>
      <c r="F13" s="8"/>
      <c r="G13" s="9" t="s">
        <v>44</v>
      </c>
      <c r="I13" s="9"/>
      <c r="K13" s="9"/>
    </row>
    <row r="14" spans="5:11" ht="12.75">
      <c r="E14" s="10" t="s">
        <v>13</v>
      </c>
      <c r="G14" s="10" t="s">
        <v>13</v>
      </c>
      <c r="I14" s="10"/>
      <c r="K14" s="10"/>
    </row>
    <row r="16" spans="1:7" ht="12.75">
      <c r="A16" s="12">
        <v>1</v>
      </c>
      <c r="C16" s="3" t="s">
        <v>256</v>
      </c>
      <c r="E16" s="5">
        <v>9782</v>
      </c>
      <c r="G16" s="5">
        <v>9907</v>
      </c>
    </row>
    <row r="18" spans="1:7" ht="12.75">
      <c r="A18" s="12">
        <v>2</v>
      </c>
      <c r="C18" s="3" t="s">
        <v>257</v>
      </c>
      <c r="E18" s="5">
        <v>0</v>
      </c>
      <c r="G18" s="5">
        <v>0</v>
      </c>
    </row>
    <row r="20" spans="1:7" ht="12.75">
      <c r="A20" s="12">
        <v>3</v>
      </c>
      <c r="C20" s="3" t="s">
        <v>46</v>
      </c>
      <c r="E20" s="5">
        <v>0</v>
      </c>
      <c r="G20" s="5">
        <v>0</v>
      </c>
    </row>
    <row r="22" spans="1:7" ht="12.75">
      <c r="A22" s="12">
        <v>4</v>
      </c>
      <c r="C22" s="3" t="s">
        <v>47</v>
      </c>
      <c r="E22" s="5">
        <v>0</v>
      </c>
      <c r="G22" s="5">
        <v>0</v>
      </c>
    </row>
    <row r="24" spans="1:7" ht="12.75">
      <c r="A24" s="12">
        <v>5</v>
      </c>
      <c r="C24" s="3" t="s">
        <v>258</v>
      </c>
      <c r="E24" s="5">
        <v>0</v>
      </c>
      <c r="G24" s="5">
        <v>0</v>
      </c>
    </row>
    <row r="26" spans="1:7" ht="12.75">
      <c r="A26" s="12">
        <v>6</v>
      </c>
      <c r="C26" s="3" t="s">
        <v>48</v>
      </c>
      <c r="E26" s="5">
        <v>0</v>
      </c>
      <c r="G26" s="5">
        <v>0</v>
      </c>
    </row>
    <row r="28" spans="1:7" ht="12.75">
      <c r="A28" s="12">
        <v>7</v>
      </c>
      <c r="C28" s="3" t="s">
        <v>259</v>
      </c>
      <c r="E28" s="5">
        <v>0</v>
      </c>
      <c r="G28" s="5">
        <v>0</v>
      </c>
    </row>
    <row r="30" spans="1:3" ht="12.75">
      <c r="A30" s="12">
        <v>8</v>
      </c>
      <c r="C30" s="3" t="s">
        <v>49</v>
      </c>
    </row>
    <row r="31" spans="3:7" ht="12.75">
      <c r="C31" s="3" t="s">
        <v>169</v>
      </c>
      <c r="E31" s="5">
        <v>7439</v>
      </c>
      <c r="G31" s="5">
        <v>8241</v>
      </c>
    </row>
    <row r="32" spans="3:7" ht="12.75">
      <c r="C32" s="3" t="s">
        <v>260</v>
      </c>
      <c r="E32" s="5">
        <v>5019</v>
      </c>
      <c r="G32" s="5">
        <v>5420</v>
      </c>
    </row>
    <row r="33" spans="3:7" ht="12.75">
      <c r="C33" s="3" t="s">
        <v>50</v>
      </c>
      <c r="E33" s="5">
        <v>0</v>
      </c>
      <c r="G33" s="5">
        <v>0</v>
      </c>
    </row>
    <row r="34" spans="3:7" ht="12.75">
      <c r="C34" s="3" t="s">
        <v>52</v>
      </c>
      <c r="E34" s="5">
        <v>513</v>
      </c>
      <c r="G34" s="5">
        <v>397</v>
      </c>
    </row>
    <row r="35" spans="3:7" ht="12.75">
      <c r="C35" s="3" t="s">
        <v>63</v>
      </c>
      <c r="E35" s="5">
        <v>0</v>
      </c>
      <c r="G35" s="5">
        <v>0</v>
      </c>
    </row>
    <row r="37" spans="1:3" ht="12.75">
      <c r="A37" s="12">
        <v>9</v>
      </c>
      <c r="C37" s="3" t="s">
        <v>53</v>
      </c>
    </row>
    <row r="38" spans="3:7" ht="12.75">
      <c r="C38" s="3" t="s">
        <v>261</v>
      </c>
      <c r="E38" s="5">
        <v>5525</v>
      </c>
      <c r="G38" s="5">
        <v>6271</v>
      </c>
    </row>
    <row r="39" spans="3:7" ht="12.75">
      <c r="C39" s="3" t="s">
        <v>262</v>
      </c>
      <c r="E39" s="5">
        <v>2151</v>
      </c>
      <c r="G39" s="5">
        <v>1875</v>
      </c>
    </row>
    <row r="40" spans="3:7" ht="12.75">
      <c r="C40" s="3" t="s">
        <v>54</v>
      </c>
      <c r="E40" s="5">
        <v>40818</v>
      </c>
      <c r="G40" s="5">
        <v>39759</v>
      </c>
    </row>
    <row r="41" spans="3:7" ht="12.75">
      <c r="C41" s="3" t="s">
        <v>126</v>
      </c>
      <c r="E41" s="5">
        <v>-166</v>
      </c>
      <c r="G41" s="5">
        <v>1</v>
      </c>
    </row>
    <row r="42" spans="3:7" ht="12.75">
      <c r="C42" s="3" t="s">
        <v>263</v>
      </c>
      <c r="E42" s="5">
        <v>0</v>
      </c>
      <c r="G42" s="5">
        <v>0</v>
      </c>
    </row>
    <row r="43" spans="3:7" ht="12.75">
      <c r="C43" s="3" t="s">
        <v>265</v>
      </c>
      <c r="E43" s="5">
        <v>0</v>
      </c>
      <c r="G43" s="5">
        <v>0</v>
      </c>
    </row>
    <row r="45" spans="1:7" ht="12.75">
      <c r="A45" s="12">
        <v>10</v>
      </c>
      <c r="C45" s="3" t="s">
        <v>264</v>
      </c>
      <c r="E45" s="5">
        <f>SUM(E31+E32+E33+E34+E35-E38-E39-E40-E41-E42-E43)</f>
        <v>-35357</v>
      </c>
      <c r="G45" s="5">
        <f>SUM(G31+G32+G33+G34+G35-G38-G39-G40-G41-G42-G43)</f>
        <v>-33848</v>
      </c>
    </row>
    <row r="47" spans="1:3" ht="12.75">
      <c r="A47" s="12">
        <v>11</v>
      </c>
      <c r="C47" s="3" t="s">
        <v>55</v>
      </c>
    </row>
    <row r="48" spans="3:7" ht="12.75">
      <c r="C48" s="3" t="s">
        <v>59</v>
      </c>
      <c r="E48" s="5">
        <v>18500</v>
      </c>
      <c r="G48" s="5">
        <v>18500</v>
      </c>
    </row>
    <row r="49" ht="12.75">
      <c r="C49" s="3" t="s">
        <v>60</v>
      </c>
    </row>
    <row r="50" spans="3:7" ht="12.75">
      <c r="C50" s="3" t="s">
        <v>56</v>
      </c>
      <c r="E50" s="5">
        <v>1481</v>
      </c>
      <c r="G50" s="5">
        <v>1481</v>
      </c>
    </row>
    <row r="51" spans="3:7" ht="12.75">
      <c r="C51" s="3" t="s">
        <v>57</v>
      </c>
      <c r="E51" s="5">
        <v>0</v>
      </c>
      <c r="G51" s="5">
        <v>0</v>
      </c>
    </row>
    <row r="52" spans="3:7" ht="12.75">
      <c r="C52" s="3" t="s">
        <v>58</v>
      </c>
      <c r="E52" s="5">
        <v>1700</v>
      </c>
      <c r="G52" s="5">
        <v>1700</v>
      </c>
    </row>
    <row r="53" spans="3:7" ht="12.75">
      <c r="C53" s="3" t="s">
        <v>61</v>
      </c>
      <c r="E53" s="5">
        <v>0</v>
      </c>
      <c r="G53" s="5">
        <v>0</v>
      </c>
    </row>
    <row r="54" spans="3:7" ht="12.75">
      <c r="C54" s="3" t="s">
        <v>62</v>
      </c>
      <c r="E54" s="5">
        <v>-49236</v>
      </c>
      <c r="G54" s="5">
        <v>-47587</v>
      </c>
    </row>
    <row r="55" spans="3:7" ht="12.75">
      <c r="C55" s="3" t="s">
        <v>63</v>
      </c>
      <c r="E55" s="5">
        <v>0</v>
      </c>
      <c r="G55" s="5">
        <v>0</v>
      </c>
    </row>
    <row r="57" spans="1:7" ht="12.75">
      <c r="A57" s="12">
        <v>12</v>
      </c>
      <c r="C57" s="3" t="s">
        <v>266</v>
      </c>
      <c r="E57" s="5">
        <v>0</v>
      </c>
      <c r="G57" s="5">
        <v>0</v>
      </c>
    </row>
    <row r="59" spans="1:7" ht="12.75">
      <c r="A59" s="12">
        <v>13</v>
      </c>
      <c r="C59" s="3" t="s">
        <v>65</v>
      </c>
      <c r="E59" s="5">
        <v>661</v>
      </c>
      <c r="G59" s="5">
        <v>661</v>
      </c>
    </row>
    <row r="61" spans="1:7" ht="12.75">
      <c r="A61" s="12">
        <v>14</v>
      </c>
      <c r="C61" s="3" t="s">
        <v>66</v>
      </c>
      <c r="E61" s="5">
        <v>731</v>
      </c>
      <c r="G61" s="5">
        <v>717</v>
      </c>
    </row>
    <row r="63" spans="1:7" ht="12.75">
      <c r="A63" s="12">
        <v>15</v>
      </c>
      <c r="C63" s="3" t="s">
        <v>267</v>
      </c>
      <c r="E63" s="5">
        <v>587</v>
      </c>
      <c r="G63" s="5">
        <v>587</v>
      </c>
    </row>
    <row r="65" spans="1:7" ht="12.75">
      <c r="A65" s="12">
        <v>16</v>
      </c>
      <c r="C65" s="3" t="s">
        <v>67</v>
      </c>
      <c r="E65" s="14">
        <f>SUM((E48+E50+E51+E52+E53+E54+E55)/E48)</f>
        <v>-1.4894594594594595</v>
      </c>
      <c r="G65" s="14">
        <f>SUM((G48+G50+G51+G52+G53+G54+G55)/G48)</f>
        <v>-1.4003243243243244</v>
      </c>
    </row>
    <row r="68" spans="1:11" ht="12.75">
      <c r="A68" s="48"/>
      <c r="B68" s="49"/>
      <c r="C68" s="50"/>
      <c r="D68" s="50"/>
      <c r="E68" s="51"/>
      <c r="F68" s="52"/>
      <c r="G68" s="51"/>
      <c r="H68" s="52"/>
      <c r="I68" s="51"/>
      <c r="J68" s="52"/>
      <c r="K68" s="53"/>
    </row>
    <row r="69" spans="1:11" ht="12.75">
      <c r="A69" s="66" t="s">
        <v>222</v>
      </c>
      <c r="B69" s="54"/>
      <c r="C69" s="55"/>
      <c r="D69" s="55"/>
      <c r="E69" s="56"/>
      <c r="F69" s="57"/>
      <c r="G69" s="56"/>
      <c r="H69" s="57"/>
      <c r="I69" s="56"/>
      <c r="J69" s="57"/>
      <c r="K69" s="58"/>
    </row>
    <row r="70" spans="1:11" ht="12.75">
      <c r="A70" s="59"/>
      <c r="B70" s="54"/>
      <c r="C70" s="55"/>
      <c r="D70" s="55"/>
      <c r="E70" s="56"/>
      <c r="F70" s="57"/>
      <c r="G70" s="56"/>
      <c r="H70" s="57"/>
      <c r="I70" s="56"/>
      <c r="J70" s="57"/>
      <c r="K70" s="58"/>
    </row>
    <row r="71" spans="1:11" ht="12.75">
      <c r="A71" s="71" t="s">
        <v>225</v>
      </c>
      <c r="B71" s="72"/>
      <c r="C71" s="72"/>
      <c r="D71" s="72"/>
      <c r="E71" s="72"/>
      <c r="F71" s="72"/>
      <c r="G71" s="72"/>
      <c r="H71" s="72"/>
      <c r="I71" s="72"/>
      <c r="J71" s="72"/>
      <c r="K71" s="73"/>
    </row>
    <row r="72" spans="1:11" ht="12.75">
      <c r="A72" s="71" t="s">
        <v>282</v>
      </c>
      <c r="B72" s="72"/>
      <c r="C72" s="72"/>
      <c r="D72" s="72"/>
      <c r="E72" s="72"/>
      <c r="F72" s="72"/>
      <c r="G72" s="72"/>
      <c r="H72" s="72"/>
      <c r="I72" s="72"/>
      <c r="J72" s="72"/>
      <c r="K72" s="73"/>
    </row>
    <row r="73" spans="1:11" ht="12.75">
      <c r="A73" s="71" t="s">
        <v>224</v>
      </c>
      <c r="B73" s="72"/>
      <c r="C73" s="72"/>
      <c r="D73" s="72"/>
      <c r="E73" s="72"/>
      <c r="F73" s="72"/>
      <c r="G73" s="72"/>
      <c r="H73" s="72"/>
      <c r="I73" s="72"/>
      <c r="J73" s="72"/>
      <c r="K73" s="73"/>
    </row>
    <row r="74" spans="1:11" ht="12.75">
      <c r="A74" s="60"/>
      <c r="B74" s="61"/>
      <c r="C74" s="62"/>
      <c r="D74" s="62"/>
      <c r="E74" s="63"/>
      <c r="F74" s="64"/>
      <c r="G74" s="63"/>
      <c r="H74" s="64"/>
      <c r="I74" s="63"/>
      <c r="J74" s="64"/>
      <c r="K74" s="65"/>
    </row>
  </sheetData>
  <mergeCells count="3">
    <mergeCell ref="A71:K71"/>
    <mergeCell ref="A72:K72"/>
    <mergeCell ref="A73:K73"/>
  </mergeCells>
  <printOptions/>
  <pageMargins left="0.45" right="0.25" top="1.02" bottom="1" header="0.37" footer="0.5"/>
  <pageSetup orientation="portrait" scale="90" r:id="rId1"/>
  <headerFooter alignWithMargins="0">
    <oddHeader>&amp;C&amp;"Times New Roman,Bold"&amp;12UNITED CHEMICAL INDUSTRIES BERHAD
(Incorporated in Malaysia)
5990-P&amp;R&amp;"Times New Roman,Italic"&amp;8Printed On : &amp;D
&amp;T</oddHeader>
    <oddFooter>&amp;L&amp;"Times New Roman,Italic"&amp;8File Saved : &amp;F  (&amp;A)&amp;R&amp;"Times New Roman,Italic"&amp;8Page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132"/>
  <sheetViews>
    <sheetView tabSelected="1" workbookViewId="0" topLeftCell="A112">
      <selection activeCell="E112" sqref="E112"/>
    </sheetView>
  </sheetViews>
  <sheetFormatPr defaultColWidth="9.140625" defaultRowHeight="12.75"/>
  <cols>
    <col min="1" max="1" width="6.140625" style="12" customWidth="1"/>
    <col min="2" max="2" width="6.140625" style="4" customWidth="1"/>
    <col min="3" max="3" width="36.00390625" style="3" customWidth="1"/>
    <col min="4" max="4" width="2.421875" style="3" customWidth="1"/>
    <col min="5" max="5" width="12.00390625" style="5" customWidth="1"/>
    <col min="6" max="6" width="2.421875" style="6" customWidth="1"/>
    <col min="7" max="7" width="12.00390625" style="5" customWidth="1"/>
    <col min="8" max="8" width="2.421875" style="6" customWidth="1"/>
    <col min="9" max="9" width="9.8515625" style="5" customWidth="1"/>
    <col min="10" max="10" width="2.421875" style="6" customWidth="1"/>
    <col min="11" max="11" width="9.8515625" style="5" customWidth="1"/>
  </cols>
  <sheetData>
    <row r="2" ht="12.75">
      <c r="A2" s="1" t="s">
        <v>45</v>
      </c>
    </row>
    <row r="4" spans="1:2" ht="12.75">
      <c r="A4" s="12">
        <v>1</v>
      </c>
      <c r="B4" s="15" t="s">
        <v>68</v>
      </c>
    </row>
    <row r="5" ht="12.75">
      <c r="C5" s="3" t="s">
        <v>69</v>
      </c>
    </row>
    <row r="7" spans="1:2" ht="12.75">
      <c r="A7" s="12">
        <v>2</v>
      </c>
      <c r="B7" s="16" t="s">
        <v>70</v>
      </c>
    </row>
    <row r="8" ht="12.75">
      <c r="C8" s="3" t="s">
        <v>125</v>
      </c>
    </row>
    <row r="10" spans="1:2" ht="12.75">
      <c r="A10" s="12">
        <v>3</v>
      </c>
      <c r="B10" s="16" t="s">
        <v>71</v>
      </c>
    </row>
    <row r="11" ht="12.75">
      <c r="C11" s="3" t="s">
        <v>72</v>
      </c>
    </row>
    <row r="13" spans="1:2" ht="12.75">
      <c r="A13" s="12">
        <v>4</v>
      </c>
      <c r="B13" s="16" t="s">
        <v>26</v>
      </c>
    </row>
    <row r="14" spans="2:3" ht="12.75">
      <c r="B14" s="16"/>
      <c r="C14" s="3" t="s">
        <v>122</v>
      </c>
    </row>
    <row r="15" spans="2:3" ht="12.75">
      <c r="B15" s="16"/>
      <c r="C15" s="3" t="s">
        <v>123</v>
      </c>
    </row>
    <row r="17" spans="1:2" ht="12.75">
      <c r="A17" s="12">
        <v>5</v>
      </c>
      <c r="B17" s="16" t="s">
        <v>73</v>
      </c>
    </row>
    <row r="18" ht="12.75">
      <c r="C18" s="3" t="s">
        <v>74</v>
      </c>
    </row>
    <row r="20" spans="1:2" ht="12.75">
      <c r="A20" s="12">
        <v>6</v>
      </c>
      <c r="B20" s="16" t="s">
        <v>76</v>
      </c>
    </row>
    <row r="21" ht="12.75">
      <c r="C21" s="3" t="s">
        <v>75</v>
      </c>
    </row>
    <row r="23" spans="1:2" ht="12.75">
      <c r="A23" s="12">
        <v>7</v>
      </c>
      <c r="B23" s="16" t="s">
        <v>77</v>
      </c>
    </row>
    <row r="24" ht="12.75">
      <c r="C24" s="3" t="s">
        <v>78</v>
      </c>
    </row>
    <row r="26" spans="1:2" ht="12.75">
      <c r="A26" s="12">
        <v>8</v>
      </c>
      <c r="B26" s="16" t="s">
        <v>117</v>
      </c>
    </row>
    <row r="27" ht="12.75">
      <c r="C27" s="3" t="s">
        <v>79</v>
      </c>
    </row>
    <row r="29" spans="1:2" ht="12.75">
      <c r="A29" s="12">
        <v>9</v>
      </c>
      <c r="B29" s="16" t="s">
        <v>80</v>
      </c>
    </row>
    <row r="30" spans="2:3" ht="12.75">
      <c r="B30" s="4" t="s">
        <v>81</v>
      </c>
      <c r="C30" s="3" t="s">
        <v>127</v>
      </c>
    </row>
    <row r="31" ht="12.75">
      <c r="C31" s="3" t="s">
        <v>283</v>
      </c>
    </row>
    <row r="32" ht="12.75">
      <c r="C32" s="3" t="s">
        <v>284</v>
      </c>
    </row>
    <row r="34" spans="1:2" ht="12.75">
      <c r="A34" s="12">
        <v>10</v>
      </c>
      <c r="B34" s="16" t="s">
        <v>82</v>
      </c>
    </row>
    <row r="35" ht="12.75">
      <c r="C35" s="3" t="s">
        <v>83</v>
      </c>
    </row>
    <row r="37" spans="1:2" ht="12.75">
      <c r="A37" s="12">
        <v>11</v>
      </c>
      <c r="B37" s="16" t="s">
        <v>84</v>
      </c>
    </row>
    <row r="38" ht="12.75">
      <c r="C38" s="3" t="s">
        <v>85</v>
      </c>
    </row>
    <row r="40" spans="1:2" ht="12.75">
      <c r="A40" s="12">
        <v>12</v>
      </c>
      <c r="B40" s="16" t="s">
        <v>86</v>
      </c>
    </row>
    <row r="41" ht="12.75">
      <c r="C41" s="3" t="s">
        <v>87</v>
      </c>
    </row>
    <row r="43" spans="3:5" ht="12.75">
      <c r="C43" s="3" t="s">
        <v>128</v>
      </c>
      <c r="E43" s="10" t="s">
        <v>94</v>
      </c>
    </row>
    <row r="44" ht="12.75">
      <c r="E44" s="17"/>
    </row>
    <row r="45" ht="12.75">
      <c r="C45" s="3" t="s">
        <v>88</v>
      </c>
    </row>
    <row r="46" spans="3:5" ht="12.75">
      <c r="C46" s="3" t="s">
        <v>89</v>
      </c>
      <c r="E46" s="18">
        <v>30000</v>
      </c>
    </row>
    <row r="47" spans="3:5" ht="12.75">
      <c r="C47" s="3" t="s">
        <v>226</v>
      </c>
      <c r="E47" s="18">
        <v>4147</v>
      </c>
    </row>
    <row r="48" ht="12.75">
      <c r="E48" s="68">
        <f>SUM(E46:E47)</f>
        <v>34147</v>
      </c>
    </row>
    <row r="50" ht="12.75">
      <c r="C50" s="3" t="s">
        <v>90</v>
      </c>
    </row>
    <row r="51" ht="12.75">
      <c r="C51" s="3" t="s">
        <v>91</v>
      </c>
    </row>
    <row r="52" ht="12.75">
      <c r="C52" s="3" t="s">
        <v>92</v>
      </c>
    </row>
    <row r="53" ht="12.75">
      <c r="C53" s="3" t="s">
        <v>227</v>
      </c>
    </row>
    <row r="54" ht="12.75">
      <c r="C54" s="3" t="s">
        <v>228</v>
      </c>
    </row>
    <row r="56" ht="12.75">
      <c r="E56" s="10" t="s">
        <v>94</v>
      </c>
    </row>
    <row r="57" spans="3:5" ht="12.75">
      <c r="C57" s="3" t="s">
        <v>93</v>
      </c>
      <c r="E57" s="17"/>
    </row>
    <row r="59" spans="3:5" ht="12.75">
      <c r="C59" s="3" t="s">
        <v>95</v>
      </c>
      <c r="E59" s="5">
        <v>1458</v>
      </c>
    </row>
    <row r="60" spans="3:5" ht="12.75">
      <c r="C60" s="3" t="s">
        <v>96</v>
      </c>
      <c r="E60" s="5">
        <v>232</v>
      </c>
    </row>
    <row r="61" ht="12.75">
      <c r="E61" s="67">
        <f>SUM(E59:E60)</f>
        <v>1690</v>
      </c>
    </row>
    <row r="63" ht="12.75">
      <c r="C63" s="3" t="s">
        <v>97</v>
      </c>
    </row>
    <row r="65" spans="3:5" ht="12.75">
      <c r="C65" s="3" t="s">
        <v>98</v>
      </c>
      <c r="E65" s="5">
        <v>1500</v>
      </c>
    </row>
    <row r="66" spans="3:5" ht="12.75">
      <c r="C66" s="3" t="s">
        <v>99</v>
      </c>
      <c r="E66" s="5">
        <v>2532</v>
      </c>
    </row>
    <row r="67" spans="3:5" ht="12.75">
      <c r="C67" s="3" t="s">
        <v>100</v>
      </c>
      <c r="E67" s="5">
        <v>949</v>
      </c>
    </row>
    <row r="68" ht="12.75">
      <c r="E68" s="67">
        <f>SUM(E65:E67)</f>
        <v>4981</v>
      </c>
    </row>
    <row r="69" ht="12.75">
      <c r="E69" s="56"/>
    </row>
    <row r="70" ht="12.75">
      <c r="C70" s="3" t="s">
        <v>129</v>
      </c>
    </row>
    <row r="72" spans="3:5" ht="12.75">
      <c r="C72" s="3" t="s">
        <v>96</v>
      </c>
      <c r="E72" s="5">
        <v>661</v>
      </c>
    </row>
    <row r="73" ht="12.75">
      <c r="E73" s="67">
        <f>SUM(E72)</f>
        <v>661</v>
      </c>
    </row>
    <row r="74" ht="12.75">
      <c r="E74" s="56"/>
    </row>
    <row r="75" ht="12.75">
      <c r="E75" s="56"/>
    </row>
    <row r="76" spans="3:5" ht="12.75">
      <c r="C76" s="3" t="s">
        <v>65</v>
      </c>
      <c r="E76" s="56">
        <f>SUM(E73)</f>
        <v>661</v>
      </c>
    </row>
    <row r="77" spans="3:5" ht="12.75">
      <c r="C77" s="3" t="s">
        <v>128</v>
      </c>
      <c r="E77" s="56">
        <f>SUM(E48+E61+E68)</f>
        <v>40818</v>
      </c>
    </row>
    <row r="78" spans="3:5" ht="13.5" thickBot="1">
      <c r="C78" s="70" t="s">
        <v>229</v>
      </c>
      <c r="E78" s="69">
        <f>SUM(E76:E77)</f>
        <v>41479</v>
      </c>
    </row>
    <row r="79" ht="13.5" thickTop="1">
      <c r="E79" s="56"/>
    </row>
    <row r="80" spans="1:2" ht="12.75">
      <c r="A80" s="12">
        <v>13</v>
      </c>
      <c r="B80" s="16" t="s">
        <v>118</v>
      </c>
    </row>
    <row r="81" ht="12.75">
      <c r="C81" s="3" t="s">
        <v>119</v>
      </c>
    </row>
    <row r="83" spans="1:2" ht="12.75">
      <c r="A83" s="12">
        <v>14</v>
      </c>
      <c r="B83" s="16" t="s">
        <v>101</v>
      </c>
    </row>
    <row r="84" ht="12.75">
      <c r="C84" s="3" t="s">
        <v>102</v>
      </c>
    </row>
    <row r="86" spans="1:2" ht="12.75">
      <c r="A86" s="12">
        <v>15</v>
      </c>
      <c r="B86" s="16" t="s">
        <v>103</v>
      </c>
    </row>
    <row r="87" ht="12.75">
      <c r="C87" s="3" t="s">
        <v>104</v>
      </c>
    </row>
    <row r="88" ht="12.75">
      <c r="C88" s="3" t="s">
        <v>120</v>
      </c>
    </row>
    <row r="89" ht="12.75">
      <c r="C89" s="3" t="s">
        <v>105</v>
      </c>
    </row>
    <row r="90" ht="12.75">
      <c r="C90" s="3" t="s">
        <v>106</v>
      </c>
    </row>
    <row r="92" spans="2:3" ht="12.75">
      <c r="B92" s="4" t="s">
        <v>14</v>
      </c>
      <c r="C92" s="3" t="s">
        <v>230</v>
      </c>
    </row>
    <row r="93" ht="12.75">
      <c r="C93" s="3" t="s">
        <v>231</v>
      </c>
    </row>
    <row r="94" ht="12.75">
      <c r="C94" s="3" t="s">
        <v>232</v>
      </c>
    </row>
    <row r="95" spans="2:3" ht="12.75">
      <c r="B95" s="4" t="s">
        <v>16</v>
      </c>
      <c r="C95" s="3" t="s">
        <v>124</v>
      </c>
    </row>
    <row r="96" ht="12.75">
      <c r="C96" s="3" t="s">
        <v>233</v>
      </c>
    </row>
    <row r="97" spans="2:3" ht="12.75">
      <c r="B97" s="4" t="s">
        <v>18</v>
      </c>
      <c r="C97" s="3" t="s">
        <v>234</v>
      </c>
    </row>
    <row r="98" spans="2:3" ht="12.75">
      <c r="B98" s="4" t="s">
        <v>20</v>
      </c>
      <c r="C98" s="3" t="s">
        <v>235</v>
      </c>
    </row>
    <row r="100" spans="1:2" ht="12.75">
      <c r="A100" s="12">
        <v>16</v>
      </c>
      <c r="B100" s="16" t="s">
        <v>107</v>
      </c>
    </row>
    <row r="101" ht="12.75">
      <c r="C101" s="3" t="s">
        <v>108</v>
      </c>
    </row>
    <row r="104" spans="1:2" ht="12.75">
      <c r="A104" s="12">
        <v>17</v>
      </c>
      <c r="B104" s="16" t="s">
        <v>109</v>
      </c>
    </row>
    <row r="105" ht="12.75">
      <c r="C105" s="3" t="s">
        <v>268</v>
      </c>
    </row>
    <row r="106" ht="12.75">
      <c r="C106" s="3" t="s">
        <v>269</v>
      </c>
    </row>
    <row r="107" ht="12.75">
      <c r="C107" s="3" t="s">
        <v>270</v>
      </c>
    </row>
    <row r="109" ht="12.75">
      <c r="C109" s="3" t="s">
        <v>285</v>
      </c>
    </row>
    <row r="110" ht="12.75">
      <c r="C110" s="3" t="s">
        <v>271</v>
      </c>
    </row>
    <row r="112" spans="1:2" ht="12.75">
      <c r="A112" s="12">
        <v>18</v>
      </c>
      <c r="B112" s="16" t="s">
        <v>110</v>
      </c>
    </row>
    <row r="113" ht="12.75">
      <c r="C113" s="3" t="s">
        <v>272</v>
      </c>
    </row>
    <row r="114" ht="12.75">
      <c r="C114" s="3" t="s">
        <v>273</v>
      </c>
    </row>
    <row r="115" ht="12.75">
      <c r="C115" s="3" t="s">
        <v>274</v>
      </c>
    </row>
    <row r="116" ht="12.75">
      <c r="C116" s="3" t="s">
        <v>275</v>
      </c>
    </row>
    <row r="118" spans="1:2" ht="12.75">
      <c r="A118" s="12">
        <v>19</v>
      </c>
      <c r="B118" s="16" t="s">
        <v>111</v>
      </c>
    </row>
    <row r="119" ht="12.75">
      <c r="C119" s="3" t="s">
        <v>276</v>
      </c>
    </row>
    <row r="120" ht="12.75">
      <c r="C120" s="3" t="s">
        <v>277</v>
      </c>
    </row>
    <row r="121" ht="12.75">
      <c r="C121" s="3" t="s">
        <v>278</v>
      </c>
    </row>
    <row r="122" ht="12.75">
      <c r="C122" s="3" t="s">
        <v>279</v>
      </c>
    </row>
    <row r="124" spans="1:2" ht="12.75">
      <c r="A124" s="12">
        <v>20</v>
      </c>
      <c r="B124" s="16" t="s">
        <v>112</v>
      </c>
    </row>
    <row r="125" spans="2:3" ht="12.75">
      <c r="B125" s="4" t="s">
        <v>14</v>
      </c>
      <c r="C125" s="3" t="s">
        <v>113</v>
      </c>
    </row>
    <row r="126" ht="12.75">
      <c r="C126" s="3" t="s">
        <v>114</v>
      </c>
    </row>
    <row r="128" spans="2:3" ht="12.75">
      <c r="B128" s="4" t="s">
        <v>16</v>
      </c>
      <c r="C128" s="3" t="s">
        <v>121</v>
      </c>
    </row>
    <row r="129" ht="12.75">
      <c r="C129" s="3" t="s">
        <v>114</v>
      </c>
    </row>
    <row r="131" spans="1:2" ht="12.75">
      <c r="A131" s="12">
        <v>21</v>
      </c>
      <c r="B131" s="16" t="s">
        <v>115</v>
      </c>
    </row>
    <row r="132" ht="12.75">
      <c r="C132" s="3" t="s">
        <v>116</v>
      </c>
    </row>
  </sheetData>
  <printOptions/>
  <pageMargins left="0.75" right="0.75" top="1.16" bottom="1" header="0.5" footer="0.5"/>
  <pageSetup orientation="portrait" scale="90" r:id="rId1"/>
  <headerFooter alignWithMargins="0">
    <oddHeader>&amp;C&amp;"Times New Roman,Bold"&amp;12UNITED CHEMICAL INDUSTRIES BERHAD
(Incorporated in Malaysia)
5990-P&amp;R&amp;"Times New Roman,Italic"&amp;8Printed On : &amp;D
&amp;T</oddHeader>
    <oddFooter>&amp;L&amp;"Times New Roman,Italic"&amp;8File Saved : &amp;F  (&amp;A)&amp;R&amp;"Times New Roman,Italic"&amp;8Page &amp;P of &amp;N</oddFooter>
  </headerFooter>
  <rowBreaks count="2" manualBreakCount="2">
    <brk id="54" max="255" man="1"/>
    <brk id="10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A1" sqref="A1"/>
    </sheetView>
  </sheetViews>
  <sheetFormatPr defaultColWidth="9.140625" defaultRowHeight="12.75"/>
  <cols>
    <col min="1" max="1" width="33.140625" style="0" customWidth="1"/>
    <col min="2" max="2" width="4.8515625" style="0" customWidth="1"/>
    <col min="3" max="3" width="12.7109375" style="19" customWidth="1"/>
    <col min="4" max="4" width="4.8515625" style="0" customWidth="1"/>
    <col min="5" max="5" width="12.7109375" style="19" customWidth="1"/>
    <col min="6" max="6" width="4.8515625" style="0" customWidth="1"/>
    <col min="7" max="7" width="12.7109375" style="19" customWidth="1"/>
    <col min="8" max="8" width="4.8515625" style="20" customWidth="1"/>
    <col min="9" max="9" width="12.7109375" style="19" customWidth="1"/>
    <col min="10" max="10" width="4.8515625" style="20" customWidth="1"/>
    <col min="11" max="11" width="12.7109375" style="24" customWidth="1"/>
    <col min="12" max="12" width="4.8515625" style="0" customWidth="1"/>
    <col min="13" max="13" width="12.7109375" style="19" customWidth="1"/>
  </cols>
  <sheetData>
    <row r="1" spans="9:11" ht="12.75">
      <c r="I1" s="75" t="s">
        <v>130</v>
      </c>
      <c r="J1" s="75"/>
      <c r="K1" s="75"/>
    </row>
    <row r="2" spans="3:13" s="20" customFormat="1" ht="12.75">
      <c r="C2" s="21" t="s">
        <v>131</v>
      </c>
      <c r="E2" s="21" t="s">
        <v>132</v>
      </c>
      <c r="G2" s="21" t="s">
        <v>133</v>
      </c>
      <c r="I2" s="21" t="s">
        <v>134</v>
      </c>
      <c r="J2" s="22"/>
      <c r="K2" s="23" t="s">
        <v>135</v>
      </c>
      <c r="M2" s="21" t="s">
        <v>136</v>
      </c>
    </row>
    <row r="4" spans="1:13" s="28" customFormat="1" ht="13.5" thickBot="1">
      <c r="A4" s="28" t="s">
        <v>15</v>
      </c>
      <c r="C4" s="33">
        <f>SUM(2349228.14+1536798.84+377636.2+26556.98+37183.8+2871.3)</f>
        <v>4330275.260000001</v>
      </c>
      <c r="E4" s="33">
        <v>784043</v>
      </c>
      <c r="G4" s="33">
        <f>SUM(C4+E4)</f>
        <v>5114318.260000001</v>
      </c>
      <c r="H4" s="25" t="s">
        <v>138</v>
      </c>
      <c r="I4" s="27">
        <v>1007668</v>
      </c>
      <c r="J4" s="20"/>
      <c r="K4" s="29"/>
      <c r="M4" s="33">
        <f>SUM(G4-I4)</f>
        <v>4106650.2600000007</v>
      </c>
    </row>
    <row r="5" ht="13.5" thickTop="1"/>
    <row r="6" spans="1:13" ht="12.75">
      <c r="A6" s="28" t="s">
        <v>220</v>
      </c>
      <c r="C6" s="19">
        <v>-1724057</v>
      </c>
      <c r="E6" s="19">
        <v>68890</v>
      </c>
      <c r="G6" s="19">
        <f>SUM(C6+E6)</f>
        <v>-1655167</v>
      </c>
      <c r="H6" s="25" t="s">
        <v>140</v>
      </c>
      <c r="I6" s="19">
        <v>22547</v>
      </c>
      <c r="J6" s="25" t="s">
        <v>141</v>
      </c>
      <c r="K6" s="24">
        <v>47733</v>
      </c>
      <c r="M6" s="19">
        <f>SUM(G6-I6+K6)</f>
        <v>-1629981</v>
      </c>
    </row>
    <row r="8" spans="1:13" ht="12.75">
      <c r="A8" t="s">
        <v>70</v>
      </c>
      <c r="C8" s="26">
        <v>0</v>
      </c>
      <c r="E8" s="26">
        <v>0</v>
      </c>
      <c r="G8" s="26">
        <f>SUM(C8+E8)</f>
        <v>0</v>
      </c>
      <c r="M8" s="26">
        <f>SUM(G8)</f>
        <v>0</v>
      </c>
    </row>
    <row r="10" spans="1:13" s="28" customFormat="1" ht="12.75">
      <c r="A10" s="28" t="s">
        <v>142</v>
      </c>
      <c r="C10" s="29">
        <f>SUM(C6+C8)</f>
        <v>-1724057</v>
      </c>
      <c r="E10" s="29">
        <f>SUM(E6+E8)</f>
        <v>68890</v>
      </c>
      <c r="G10" s="29">
        <f aca="true" t="shared" si="0" ref="G10:G44">SUM(C10+E10)</f>
        <v>-1655167</v>
      </c>
      <c r="H10" s="25"/>
      <c r="I10" s="29"/>
      <c r="J10" s="25"/>
      <c r="K10" s="27"/>
      <c r="M10" s="29">
        <f>SUM(M6+M8)</f>
        <v>-1629981</v>
      </c>
    </row>
    <row r="11" ht="12.75">
      <c r="K11" s="19"/>
    </row>
    <row r="12" spans="1:12" ht="12.75">
      <c r="A12" s="30" t="s">
        <v>26</v>
      </c>
      <c r="C12" s="31"/>
      <c r="D12" s="32"/>
      <c r="E12" s="31"/>
      <c r="F12" s="32"/>
      <c r="H12" s="22"/>
      <c r="I12" s="31"/>
      <c r="J12" s="22"/>
      <c r="K12" s="31"/>
      <c r="L12" s="32"/>
    </row>
    <row r="13" spans="1:13" ht="12.75">
      <c r="A13" t="s">
        <v>143</v>
      </c>
      <c r="C13" s="31">
        <v>0</v>
      </c>
      <c r="E13" s="31">
        <v>19000</v>
      </c>
      <c r="G13" s="19">
        <f t="shared" si="0"/>
        <v>19000</v>
      </c>
      <c r="K13" s="19"/>
      <c r="M13" s="19">
        <f>SUM(G13+I13-K13)</f>
        <v>19000</v>
      </c>
    </row>
    <row r="14" spans="3:11" ht="12.75">
      <c r="C14" s="31"/>
      <c r="E14" s="31"/>
      <c r="K14" s="19"/>
    </row>
    <row r="15" spans="1:11" ht="12.75">
      <c r="A15" t="s">
        <v>144</v>
      </c>
      <c r="C15" s="31"/>
      <c r="E15" s="31"/>
      <c r="K15" s="19"/>
    </row>
    <row r="16" spans="1:13" ht="12.75">
      <c r="A16" t="s">
        <v>145</v>
      </c>
      <c r="C16" s="31">
        <v>0</v>
      </c>
      <c r="E16" s="31">
        <v>0</v>
      </c>
      <c r="G16" s="19">
        <f t="shared" si="0"/>
        <v>0</v>
      </c>
      <c r="K16" s="19"/>
      <c r="M16" s="19">
        <f>SUM(G16+I16-K16)</f>
        <v>0</v>
      </c>
    </row>
    <row r="17" spans="3:11" ht="12.75">
      <c r="C17" s="31"/>
      <c r="E17" s="31"/>
      <c r="K17" s="19"/>
    </row>
    <row r="18" spans="1:13" ht="12.75">
      <c r="A18" t="s">
        <v>146</v>
      </c>
      <c r="C18" s="19">
        <v>0</v>
      </c>
      <c r="E18" s="19">
        <v>0</v>
      </c>
      <c r="G18" s="19">
        <f t="shared" si="0"/>
        <v>0</v>
      </c>
      <c r="K18" s="19"/>
      <c r="M18" s="19">
        <f>SUM(G18+I18-K18)</f>
        <v>0</v>
      </c>
    </row>
    <row r="19" spans="1:13" ht="12.75">
      <c r="A19" t="s">
        <v>147</v>
      </c>
      <c r="C19" s="19">
        <v>0</v>
      </c>
      <c r="E19" s="19">
        <v>0</v>
      </c>
      <c r="G19" s="19">
        <f t="shared" si="0"/>
        <v>0</v>
      </c>
      <c r="K19" s="19"/>
      <c r="M19" s="19">
        <f>SUM(G19+I19-K19)</f>
        <v>0</v>
      </c>
    </row>
    <row r="20" spans="1:13" ht="12.75">
      <c r="A20" t="s">
        <v>148</v>
      </c>
      <c r="C20" s="26">
        <v>0</v>
      </c>
      <c r="E20" s="26">
        <v>0</v>
      </c>
      <c r="G20" s="26">
        <f t="shared" si="0"/>
        <v>0</v>
      </c>
      <c r="K20" s="19"/>
      <c r="M20" s="26">
        <f>SUM(G20+I20-K20)</f>
        <v>0</v>
      </c>
    </row>
    <row r="21" spans="3:13" ht="12.75">
      <c r="C21" s="19">
        <f>SUM(C13+C16+C18+C19+C20)</f>
        <v>0</v>
      </c>
      <c r="E21" s="19">
        <f>SUM(E13+E16+E18+E19+E20)</f>
        <v>19000</v>
      </c>
      <c r="G21" s="19">
        <f t="shared" si="0"/>
        <v>19000</v>
      </c>
      <c r="K21" s="19"/>
      <c r="M21" s="19">
        <f>SUM(G21+I21-K21)</f>
        <v>19000</v>
      </c>
    </row>
    <row r="22" spans="1:13" ht="12.75">
      <c r="A22" t="s">
        <v>144</v>
      </c>
      <c r="C22" s="26">
        <v>0</v>
      </c>
      <c r="E22" s="26">
        <v>0</v>
      </c>
      <c r="G22" s="26">
        <f t="shared" si="0"/>
        <v>0</v>
      </c>
      <c r="K22" s="19"/>
      <c r="M22" s="26">
        <f>SUM(G22+I22-K22)</f>
        <v>0</v>
      </c>
    </row>
    <row r="23" ht="12.75">
      <c r="K23" s="19"/>
    </row>
    <row r="24" spans="1:13" ht="12.75">
      <c r="A24" t="s">
        <v>149</v>
      </c>
      <c r="C24" s="26">
        <f>SUM(C21:C22)</f>
        <v>0</v>
      </c>
      <c r="E24" s="26">
        <f>SUM(E21:E22)</f>
        <v>19000</v>
      </c>
      <c r="G24" s="26">
        <f t="shared" si="0"/>
        <v>19000</v>
      </c>
      <c r="K24" s="19"/>
      <c r="M24" s="26">
        <f>SUM(G24+I24-K24)</f>
        <v>19000</v>
      </c>
    </row>
    <row r="25" ht="12.75">
      <c r="K25" s="19"/>
    </row>
    <row r="26" spans="1:13" s="28" customFormat="1" ht="12.75">
      <c r="A26" s="28" t="s">
        <v>150</v>
      </c>
      <c r="C26" s="29">
        <f>SUM(C10-C24)</f>
        <v>-1724057</v>
      </c>
      <c r="E26" s="29">
        <f>SUM(E10-E24)</f>
        <v>49890</v>
      </c>
      <c r="G26" s="29">
        <f t="shared" si="0"/>
        <v>-1674167</v>
      </c>
      <c r="H26" s="20"/>
      <c r="I26" s="29"/>
      <c r="J26" s="25"/>
      <c r="K26" s="27"/>
      <c r="M26" s="29">
        <f>SUM(M10-M24+K26)</f>
        <v>-1648981</v>
      </c>
    </row>
    <row r="27" ht="12.75">
      <c r="K27" s="19"/>
    </row>
    <row r="28" spans="1:13" ht="12.75">
      <c r="A28" t="s">
        <v>64</v>
      </c>
      <c r="C28" s="26">
        <v>0</v>
      </c>
      <c r="E28" s="26">
        <v>0</v>
      </c>
      <c r="G28" s="26">
        <f t="shared" si="0"/>
        <v>0</v>
      </c>
      <c r="K28" s="19"/>
      <c r="M28" s="26">
        <f>SUM(G28+I28-K28)</f>
        <v>0</v>
      </c>
    </row>
    <row r="29" ht="12.75">
      <c r="K29" s="19"/>
    </row>
    <row r="30" spans="1:13" s="28" customFormat="1" ht="12.75">
      <c r="A30" s="28" t="s">
        <v>151</v>
      </c>
      <c r="C30" s="29"/>
      <c r="E30" s="29"/>
      <c r="G30" s="29"/>
      <c r="H30" s="20"/>
      <c r="I30" s="29"/>
      <c r="J30" s="20"/>
      <c r="K30" s="29"/>
      <c r="M30" s="29"/>
    </row>
    <row r="31" spans="1:13" s="28" customFormat="1" ht="12.75">
      <c r="A31" s="28" t="s">
        <v>152</v>
      </c>
      <c r="C31" s="29">
        <f>SUM(C26+C28)</f>
        <v>-1724057</v>
      </c>
      <c r="E31" s="29">
        <f>SUM(E26+E28)</f>
        <v>49890</v>
      </c>
      <c r="G31" s="29">
        <f t="shared" si="0"/>
        <v>-1674167</v>
      </c>
      <c r="H31" s="20"/>
      <c r="I31" s="29"/>
      <c r="J31" s="20"/>
      <c r="K31" s="29"/>
      <c r="M31" s="29">
        <f>SUM(M26+M28)</f>
        <v>-1648981</v>
      </c>
    </row>
    <row r="32" ht="12.75">
      <c r="K32" s="19"/>
    </row>
    <row r="33" spans="1:13" ht="12.75">
      <c r="A33" t="s">
        <v>153</v>
      </c>
      <c r="C33" s="31">
        <v>-48470913</v>
      </c>
      <c r="E33" s="31">
        <v>931975</v>
      </c>
      <c r="G33" s="19">
        <f t="shared" si="0"/>
        <v>-47538938</v>
      </c>
      <c r="H33" s="25" t="s">
        <v>141</v>
      </c>
      <c r="I33" s="19">
        <v>47733</v>
      </c>
      <c r="J33" s="25"/>
      <c r="K33" s="19"/>
      <c r="M33" s="19">
        <f>SUM(G33-I33+K33)</f>
        <v>-47586671</v>
      </c>
    </row>
    <row r="34" ht="12.75">
      <c r="K34" s="19"/>
    </row>
    <row r="35" spans="1:13" ht="12.75">
      <c r="A35" t="s">
        <v>154</v>
      </c>
      <c r="C35" s="19">
        <v>0</v>
      </c>
      <c r="E35" s="19">
        <v>0</v>
      </c>
      <c r="G35" s="19">
        <f t="shared" si="0"/>
        <v>0</v>
      </c>
      <c r="K35" s="19"/>
      <c r="M35" s="19">
        <f>SUM(G35+I35-K35)</f>
        <v>0</v>
      </c>
    </row>
    <row r="36" spans="1:13" ht="12.75">
      <c r="A36" t="s">
        <v>155</v>
      </c>
      <c r="C36" s="19">
        <v>0</v>
      </c>
      <c r="E36" s="19">
        <v>0</v>
      </c>
      <c r="G36" s="19">
        <f t="shared" si="0"/>
        <v>0</v>
      </c>
      <c r="K36" s="19"/>
      <c r="M36" s="19">
        <f>SUM(G36+I36-K36)</f>
        <v>0</v>
      </c>
    </row>
    <row r="37" spans="1:13" ht="12.75">
      <c r="A37" t="s">
        <v>156</v>
      </c>
      <c r="C37" s="19">
        <v>0</v>
      </c>
      <c r="E37" s="19">
        <v>0</v>
      </c>
      <c r="G37" s="19">
        <f t="shared" si="0"/>
        <v>0</v>
      </c>
      <c r="K37" s="19"/>
      <c r="M37" s="19">
        <f>SUM(G37+I37-K37)</f>
        <v>0</v>
      </c>
    </row>
    <row r="38" spans="1:13" ht="12.75">
      <c r="A38" t="s">
        <v>157</v>
      </c>
      <c r="C38" s="26">
        <v>0</v>
      </c>
      <c r="E38" s="26">
        <v>0</v>
      </c>
      <c r="G38" s="26">
        <f t="shared" si="0"/>
        <v>0</v>
      </c>
      <c r="K38" s="19"/>
      <c r="M38" s="26">
        <f>SUM(G38+I38-K38)</f>
        <v>0</v>
      </c>
    </row>
    <row r="39" ht="12.75">
      <c r="K39" s="19"/>
    </row>
    <row r="40" spans="1:13" ht="12.75">
      <c r="A40" t="s">
        <v>158</v>
      </c>
      <c r="C40" s="19">
        <f>SUM(C31+C33+C35+C36+C37+C38)</f>
        <v>-50194970</v>
      </c>
      <c r="E40" s="19">
        <f>SUM(E31+E33+E35+E36+E37+E38)</f>
        <v>981865</v>
      </c>
      <c r="G40" s="19">
        <f t="shared" si="0"/>
        <v>-49213105</v>
      </c>
      <c r="K40" s="19"/>
      <c r="M40" s="19">
        <f>SUM(M31+M33)</f>
        <v>-49235652</v>
      </c>
    </row>
    <row r="41" ht="12.75">
      <c r="K41" s="19"/>
    </row>
    <row r="42" spans="1:13" ht="12.75">
      <c r="A42" t="s">
        <v>159</v>
      </c>
      <c r="C42" s="26">
        <v>0</v>
      </c>
      <c r="E42" s="26">
        <v>0</v>
      </c>
      <c r="G42" s="26">
        <f t="shared" si="0"/>
        <v>0</v>
      </c>
      <c r="K42" s="19"/>
      <c r="M42" s="26">
        <f>SUM(G42+I42-K42)</f>
        <v>0</v>
      </c>
    </row>
    <row r="43" ht="12.75">
      <c r="K43" s="19"/>
    </row>
    <row r="44" spans="1:13" s="28" customFormat="1" ht="13.5" thickBot="1">
      <c r="A44" s="28" t="s">
        <v>160</v>
      </c>
      <c r="C44" s="33">
        <f>SUM(C40+C42)</f>
        <v>-50194970</v>
      </c>
      <c r="E44" s="33">
        <f>SUM(E40+E42)</f>
        <v>981865</v>
      </c>
      <c r="G44" s="33">
        <f t="shared" si="0"/>
        <v>-49213105</v>
      </c>
      <c r="H44" s="20"/>
      <c r="I44" s="29"/>
      <c r="J44" s="20"/>
      <c r="K44" s="29"/>
      <c r="M44" s="33">
        <f>SUM(M40+M42)</f>
        <v>-49235652</v>
      </c>
    </row>
    <row r="45" ht="13.5" thickTop="1">
      <c r="K45" s="19"/>
    </row>
    <row r="46" ht="12.75">
      <c r="K46" s="19"/>
    </row>
    <row r="47" ht="12.75">
      <c r="K47" s="19"/>
    </row>
    <row r="48" ht="12.75">
      <c r="K48" s="19"/>
    </row>
    <row r="49" ht="12.75">
      <c r="K49" s="19"/>
    </row>
  </sheetData>
  <mergeCells count="1">
    <mergeCell ref="I1:K1"/>
  </mergeCells>
  <printOptions/>
  <pageMargins left="0.44" right="0.26" top="1.29" bottom="1" header="0.5" footer="0.5"/>
  <pageSetup orientation="portrait" scale="70" r:id="rId1"/>
  <headerFooter alignWithMargins="0">
    <oddHeader>&amp;C&amp;"Arial,Bold"&amp;12UNITED CHEMICAL INDUSTRIES BERHAD
(5990-P)
CONSOLIDATED INCOME STATEMENT WORKSHEET AS AT 31 MARCH 2001&amp;R&amp;"Arial,Italic"&amp;8Printed On : &amp;D
&amp;T</oddHeader>
    <oddFooter>&amp;L&amp;"Arial,Italic"&amp;8File : &amp;F  (&amp;A)&amp;R&amp;"Arial,Italic"&amp;8Page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I16" sqref="I16"/>
    </sheetView>
  </sheetViews>
  <sheetFormatPr defaultColWidth="9.140625" defaultRowHeight="12.75"/>
  <cols>
    <col min="1" max="1" width="33.140625" style="0" customWidth="1"/>
    <col min="2" max="2" width="4.8515625" style="0" customWidth="1"/>
    <col min="3" max="3" width="12.7109375" style="19" customWidth="1"/>
    <col min="4" max="4" width="4.8515625" style="0" customWidth="1"/>
    <col min="5" max="5" width="12.7109375" style="19" customWidth="1"/>
    <col min="6" max="6" width="4.8515625" style="0" customWidth="1"/>
    <col min="7" max="7" width="12.7109375" style="19" customWidth="1"/>
    <col min="8" max="8" width="4.8515625" style="20" customWidth="1"/>
    <col min="9" max="9" width="12.7109375" style="19" customWidth="1"/>
    <col min="10" max="10" width="4.8515625" style="20" customWidth="1"/>
    <col min="11" max="11" width="12.7109375" style="24" customWidth="1"/>
    <col min="12" max="12" width="4.8515625" style="0" customWidth="1"/>
    <col min="13" max="13" width="12.7109375" style="19" customWidth="1"/>
  </cols>
  <sheetData>
    <row r="1" spans="9:11" ht="12.75">
      <c r="I1" s="75" t="s">
        <v>130</v>
      </c>
      <c r="J1" s="75"/>
      <c r="K1" s="75"/>
    </row>
    <row r="2" spans="3:13" s="20" customFormat="1" ht="12.75">
      <c r="C2" s="21" t="s">
        <v>131</v>
      </c>
      <c r="E2" s="21" t="s">
        <v>132</v>
      </c>
      <c r="G2" s="21" t="s">
        <v>133</v>
      </c>
      <c r="I2" s="21" t="s">
        <v>134</v>
      </c>
      <c r="J2" s="22"/>
      <c r="K2" s="23" t="s">
        <v>135</v>
      </c>
      <c r="M2" s="21" t="s">
        <v>136</v>
      </c>
    </row>
    <row r="4" spans="1:13" ht="12.75">
      <c r="A4" t="s">
        <v>161</v>
      </c>
      <c r="C4" s="19">
        <v>18500000</v>
      </c>
      <c r="E4" s="19">
        <v>4700000</v>
      </c>
      <c r="G4" s="19">
        <f>SUM(C4+E4)</f>
        <v>23200000</v>
      </c>
      <c r="H4" s="25" t="s">
        <v>162</v>
      </c>
      <c r="I4" s="19">
        <v>3000000</v>
      </c>
      <c r="K4" s="19"/>
      <c r="M4" s="19">
        <f>SUM(G4-I4-K4-I5+K5)</f>
        <v>18500000</v>
      </c>
    </row>
    <row r="5" spans="8:11" ht="12.75">
      <c r="H5" s="25" t="s">
        <v>163</v>
      </c>
      <c r="I5" s="19">
        <v>1700000</v>
      </c>
      <c r="K5" s="19"/>
    </row>
    <row r="6" spans="3:11" ht="12.75">
      <c r="C6" s="31"/>
      <c r="E6" s="31"/>
      <c r="K6" s="19"/>
    </row>
    <row r="7" spans="1:13" ht="12.75">
      <c r="A7" t="s">
        <v>164</v>
      </c>
      <c r="C7" s="26">
        <v>-48713885</v>
      </c>
      <c r="E7" s="26">
        <v>981864.69</v>
      </c>
      <c r="G7" s="26">
        <f aca="true" t="shared" si="0" ref="G7:G40">SUM(C7+E7)</f>
        <v>-47732020.31</v>
      </c>
      <c r="H7" s="25" t="s">
        <v>140</v>
      </c>
      <c r="I7" s="19">
        <v>22547</v>
      </c>
      <c r="J7" s="25" t="s">
        <v>163</v>
      </c>
      <c r="K7" s="19">
        <v>1700000</v>
      </c>
      <c r="M7" s="26">
        <f>SUM(G7-I7+K7)</f>
        <v>-46054567.31</v>
      </c>
    </row>
    <row r="8" ht="12.75">
      <c r="K8" s="19"/>
    </row>
    <row r="9" spans="1:13" ht="12.75">
      <c r="A9" t="s">
        <v>55</v>
      </c>
      <c r="C9" s="19">
        <f>SUM(C4+C7)</f>
        <v>-30213885</v>
      </c>
      <c r="E9" s="19">
        <f>SUM(E4+E7)</f>
        <v>5681864.6899999995</v>
      </c>
      <c r="G9" s="19">
        <f t="shared" si="0"/>
        <v>-24532020.310000002</v>
      </c>
      <c r="K9" s="19"/>
      <c r="M9" s="19">
        <f>SUM(M4:M7)</f>
        <v>-27554567.310000002</v>
      </c>
    </row>
    <row r="10" ht="12.75">
      <c r="K10" s="19"/>
    </row>
    <row r="11" spans="1:13" ht="12.75">
      <c r="A11" t="s">
        <v>165</v>
      </c>
      <c r="C11" s="26">
        <v>1168284</v>
      </c>
      <c r="E11" s="26">
        <v>150000</v>
      </c>
      <c r="G11" s="26">
        <f t="shared" si="0"/>
        <v>1318284</v>
      </c>
      <c r="H11" s="25"/>
      <c r="J11" s="25"/>
      <c r="K11" s="19"/>
      <c r="M11" s="26">
        <f>SUM(G11+K11)</f>
        <v>1318284</v>
      </c>
    </row>
    <row r="12" ht="12.75">
      <c r="K12" s="19"/>
    </row>
    <row r="13" spans="3:13" s="28" customFormat="1" ht="13.5" thickBot="1">
      <c r="C13" s="33">
        <f>SUM(C9+C11)</f>
        <v>-29045601</v>
      </c>
      <c r="E13" s="33">
        <f>SUM(E9+E11)</f>
        <v>5831864.6899999995</v>
      </c>
      <c r="G13" s="33">
        <f t="shared" si="0"/>
        <v>-23213736.310000002</v>
      </c>
      <c r="H13" s="20"/>
      <c r="I13" s="29"/>
      <c r="J13" s="20"/>
      <c r="K13" s="29"/>
      <c r="M13" s="33">
        <f>SUM(M9:M11)</f>
        <v>-26236283.310000002</v>
      </c>
    </row>
    <row r="14" ht="13.5" thickTop="1">
      <c r="K14" s="19"/>
    </row>
    <row r="15" spans="1:11" ht="12.75">
      <c r="A15" s="34" t="s">
        <v>166</v>
      </c>
      <c r="K15" s="19"/>
    </row>
    <row r="16" ht="12.75">
      <c r="K16" s="19"/>
    </row>
    <row r="17" spans="1:13" ht="12.75">
      <c r="A17" t="s">
        <v>167</v>
      </c>
      <c r="C17" s="19">
        <v>8591801</v>
      </c>
      <c r="E17" s="19">
        <v>1189695.46</v>
      </c>
      <c r="G17" s="19">
        <f t="shared" si="0"/>
        <v>9781496.46</v>
      </c>
      <c r="K17" s="19"/>
      <c r="M17" s="19">
        <f>SUM(G17+I17-K17)</f>
        <v>9781496.46</v>
      </c>
    </row>
    <row r="18" ht="12.75">
      <c r="K18" s="19"/>
    </row>
    <row r="19" spans="1:13" ht="12.75">
      <c r="A19" t="s">
        <v>168</v>
      </c>
      <c r="C19" s="19">
        <v>3000000</v>
      </c>
      <c r="E19" s="19">
        <v>0</v>
      </c>
      <c r="G19" s="19">
        <f t="shared" si="0"/>
        <v>3000000</v>
      </c>
      <c r="J19" s="25" t="s">
        <v>162</v>
      </c>
      <c r="K19" s="19">
        <v>3000000</v>
      </c>
      <c r="M19" s="19">
        <f>SUM(G19+I19-K19)</f>
        <v>0</v>
      </c>
    </row>
    <row r="20" ht="12.75">
      <c r="K20" s="19"/>
    </row>
    <row r="21" spans="1:11" ht="12.75">
      <c r="A21" s="28" t="s">
        <v>49</v>
      </c>
      <c r="K21" s="19"/>
    </row>
    <row r="22" spans="1:13" ht="12.75">
      <c r="A22" t="s">
        <v>169</v>
      </c>
      <c r="C22" s="19">
        <v>7001332</v>
      </c>
      <c r="E22" s="19">
        <v>460041.94</v>
      </c>
      <c r="G22" s="19">
        <f t="shared" si="0"/>
        <v>7461373.94</v>
      </c>
      <c r="H22" s="25"/>
      <c r="J22" s="25" t="s">
        <v>140</v>
      </c>
      <c r="K22" s="19">
        <v>22547</v>
      </c>
      <c r="M22" s="19">
        <f>SUM(G22+I22-K22)</f>
        <v>7438826.94</v>
      </c>
    </row>
    <row r="23" spans="1:13" ht="12.75">
      <c r="A23" t="s">
        <v>51</v>
      </c>
      <c r="C23" s="19">
        <v>4800368</v>
      </c>
      <c r="E23" s="19">
        <f>SUM(187686.21+30479.17)</f>
        <v>218165.38</v>
      </c>
      <c r="G23" s="19">
        <f t="shared" si="0"/>
        <v>5018533.38</v>
      </c>
      <c r="K23" s="19"/>
      <c r="M23" s="19">
        <f>SUM(G23+I23-K23)</f>
        <v>5018533.38</v>
      </c>
    </row>
    <row r="24" spans="1:13" ht="12.75">
      <c r="A24" t="s">
        <v>170</v>
      </c>
      <c r="C24" s="19">
        <v>0</v>
      </c>
      <c r="E24" s="19">
        <v>3850499</v>
      </c>
      <c r="G24" s="19">
        <f>SUM(C24+E24)</f>
        <v>3850499</v>
      </c>
      <c r="J24" s="25" t="s">
        <v>171</v>
      </c>
      <c r="K24" s="19">
        <v>3850499</v>
      </c>
      <c r="M24" s="19">
        <f>SUM(G24+I24-K24)</f>
        <v>0</v>
      </c>
    </row>
    <row r="25" spans="1:13" ht="12.75">
      <c r="A25" t="s">
        <v>172</v>
      </c>
      <c r="C25" s="19">
        <v>0</v>
      </c>
      <c r="E25" s="19">
        <v>0</v>
      </c>
      <c r="G25" s="19">
        <f t="shared" si="0"/>
        <v>0</v>
      </c>
      <c r="K25" s="19"/>
      <c r="M25" s="19">
        <f>SUM(G25+I25-K25)</f>
        <v>0</v>
      </c>
    </row>
    <row r="26" spans="1:13" ht="12.75">
      <c r="A26" t="s">
        <v>173</v>
      </c>
      <c r="C26" s="26">
        <v>493919</v>
      </c>
      <c r="E26" s="26">
        <v>19440.8</v>
      </c>
      <c r="G26" s="26">
        <f t="shared" si="0"/>
        <v>513359.8</v>
      </c>
      <c r="K26" s="19"/>
      <c r="M26" s="26">
        <f>SUM(G26+I26-K26)</f>
        <v>513359.8</v>
      </c>
    </row>
    <row r="27" ht="12.75">
      <c r="K27" s="19"/>
    </row>
    <row r="28" spans="3:13" ht="12.75">
      <c r="C28" s="26">
        <f>SUM(C22:C26)</f>
        <v>12295619</v>
      </c>
      <c r="E28" s="26">
        <f>SUM(E22:E26)</f>
        <v>4548147.12</v>
      </c>
      <c r="G28" s="26">
        <f t="shared" si="0"/>
        <v>16843766.12</v>
      </c>
      <c r="K28" s="19"/>
      <c r="M28" s="26">
        <f>SUM(M22:M26)</f>
        <v>12970720.120000001</v>
      </c>
    </row>
    <row r="29" ht="12.75">
      <c r="K29" s="19"/>
    </row>
    <row r="30" spans="1:11" ht="12.75">
      <c r="A30" s="28" t="s">
        <v>53</v>
      </c>
      <c r="K30" s="19"/>
    </row>
    <row r="31" spans="1:13" ht="12.75">
      <c r="A31" t="s">
        <v>174</v>
      </c>
      <c r="C31" s="19">
        <v>8131721.45</v>
      </c>
      <c r="E31" s="19">
        <f>SUM(10071.16+57227.57)</f>
        <v>67298.73</v>
      </c>
      <c r="G31" s="19">
        <f t="shared" si="0"/>
        <v>8199020.180000001</v>
      </c>
      <c r="K31" s="19"/>
      <c r="M31" s="19">
        <f>SUM(G31-I31+K31)</f>
        <v>8199020.180000001</v>
      </c>
    </row>
    <row r="32" spans="1:13" ht="12.75">
      <c r="A32" t="s">
        <v>175</v>
      </c>
      <c r="C32" s="19">
        <v>3850499</v>
      </c>
      <c r="E32" s="19">
        <v>0</v>
      </c>
      <c r="G32" s="19">
        <f>SUM(C32+E32)</f>
        <v>3850499</v>
      </c>
      <c r="H32" s="25" t="s">
        <v>171</v>
      </c>
      <c r="I32" s="35">
        <v>3850499</v>
      </c>
      <c r="K32" s="19"/>
      <c r="M32" s="19">
        <f>SUM(G32-I32+K32)</f>
        <v>0</v>
      </c>
    </row>
    <row r="33" spans="1:13" ht="12.75">
      <c r="A33" t="s">
        <v>176</v>
      </c>
      <c r="C33" s="19">
        <v>40955757.45</v>
      </c>
      <c r="E33" s="19">
        <v>0</v>
      </c>
      <c r="G33" s="19">
        <f t="shared" si="0"/>
        <v>40955757.45</v>
      </c>
      <c r="K33" s="19"/>
      <c r="M33" s="19">
        <f>SUM(G33-I33+K33)</f>
        <v>40955757.45</v>
      </c>
    </row>
    <row r="34" spans="1:13" ht="12.75">
      <c r="A34" t="s">
        <v>177</v>
      </c>
      <c r="C34" s="26">
        <v>-4957</v>
      </c>
      <c r="E34" s="26">
        <v>-161320.84</v>
      </c>
      <c r="G34" s="26">
        <f t="shared" si="0"/>
        <v>-166277.84</v>
      </c>
      <c r="K34" s="19"/>
      <c r="M34" s="26">
        <f>SUM(G34-I34+K34)</f>
        <v>-166277.84</v>
      </c>
    </row>
    <row r="35" ht="12.75">
      <c r="K35" s="19"/>
    </row>
    <row r="36" spans="3:13" ht="12.75">
      <c r="C36" s="26">
        <f>SUM(C31:C34)</f>
        <v>52933020.900000006</v>
      </c>
      <c r="E36" s="26">
        <f>SUM(E31:E34)</f>
        <v>-94022.11</v>
      </c>
      <c r="G36" s="26">
        <f t="shared" si="0"/>
        <v>52838998.79000001</v>
      </c>
      <c r="K36" s="19"/>
      <c r="M36" s="26">
        <f>SUM(M31:M34)</f>
        <v>48988499.79</v>
      </c>
    </row>
    <row r="37" ht="12.75">
      <c r="K37" s="19"/>
    </row>
    <row r="38" spans="1:13" ht="12.75">
      <c r="A38" t="s">
        <v>178</v>
      </c>
      <c r="C38" s="26">
        <f>SUM(C28-C36)</f>
        <v>-40637401.900000006</v>
      </c>
      <c r="E38" s="26">
        <f>SUM(E28-E36)</f>
        <v>4642169.23</v>
      </c>
      <c r="G38" s="26">
        <f t="shared" si="0"/>
        <v>-35995232.67</v>
      </c>
      <c r="K38" s="19"/>
      <c r="M38" s="26">
        <f>SUM(M28-M36)</f>
        <v>-36017779.67</v>
      </c>
    </row>
    <row r="39" ht="12.75">
      <c r="K39" s="19"/>
    </row>
    <row r="40" spans="3:13" ht="13.5" thickBot="1">
      <c r="C40" s="33">
        <f>SUM(C17+C19+C38)</f>
        <v>-29045600.900000006</v>
      </c>
      <c r="E40" s="33">
        <f>SUM(E17+E19+E38)</f>
        <v>5831864.69</v>
      </c>
      <c r="G40" s="33">
        <f t="shared" si="0"/>
        <v>-23213736.210000005</v>
      </c>
      <c r="K40" s="19"/>
      <c r="M40" s="33">
        <f>SUM(M17+M19+M38)</f>
        <v>-26236283.21</v>
      </c>
    </row>
    <row r="41" ht="13.5" thickTop="1"/>
    <row r="42" spans="3:13" ht="12.75">
      <c r="C42" s="36">
        <f>SUM(C13-C40)</f>
        <v>-0.09999999403953552</v>
      </c>
      <c r="E42" s="36">
        <f>SUM(E13-E40)</f>
        <v>-9.313225746154785E-10</v>
      </c>
      <c r="G42" s="36">
        <f>SUM(G13-G40)</f>
        <v>-0.09999999776482582</v>
      </c>
      <c r="M42" s="36">
        <f>SUM(M13-M40)</f>
        <v>-0.10000000149011612</v>
      </c>
    </row>
  </sheetData>
  <mergeCells count="1">
    <mergeCell ref="I1:K1"/>
  </mergeCells>
  <printOptions/>
  <pageMargins left="0.39" right="0.26" top="1.29" bottom="1" header="0.5" footer="0.5"/>
  <pageSetup orientation="portrait" scale="70" r:id="rId1"/>
  <headerFooter alignWithMargins="0">
    <oddHeader>&amp;C&amp;"Arial,Bold"&amp;12UNITED CHEMICAL INDUSTRIES BERHAD
(5990-P)
CONSOLIDATED BALANCE SHEET WORKSHEET AS AT 31 MARCH 2001&amp;R&amp;"Arial,Italic"&amp;8Printed On : &amp;D
&amp;T</oddHeader>
    <oddFooter>&amp;L&amp;"Arial,Italic"&amp;8File : &amp;F  (&amp;A)&amp;R&amp;"Arial,Italic"&amp;8Page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36">
      <selection activeCell="B56" sqref="B56"/>
    </sheetView>
  </sheetViews>
  <sheetFormatPr defaultColWidth="9.140625" defaultRowHeight="12.75"/>
  <cols>
    <col min="1" max="1" width="6.140625" style="20" customWidth="1"/>
    <col min="2" max="2" width="58.8515625" style="0" customWidth="1"/>
    <col min="3" max="3" width="4.57421875" style="0" customWidth="1"/>
    <col min="4" max="4" width="15.7109375" style="19" customWidth="1"/>
    <col min="5" max="5" width="4.57421875" style="0" customWidth="1"/>
    <col min="6" max="6" width="15.7109375" style="19" customWidth="1"/>
  </cols>
  <sheetData>
    <row r="1" spans="4:6" s="20" customFormat="1" ht="12.75">
      <c r="D1" s="37" t="s">
        <v>179</v>
      </c>
      <c r="F1" s="37" t="s">
        <v>180</v>
      </c>
    </row>
    <row r="2" spans="4:6" s="20" customFormat="1" ht="12.75">
      <c r="D2" s="37" t="s">
        <v>181</v>
      </c>
      <c r="F2" s="37" t="s">
        <v>181</v>
      </c>
    </row>
    <row r="3" spans="1:6" ht="12.75">
      <c r="A3" s="38"/>
      <c r="B3" s="39"/>
      <c r="C3" s="39"/>
      <c r="D3" s="26"/>
      <c r="E3" s="39"/>
      <c r="F3" s="26"/>
    </row>
    <row r="5" spans="1:4" ht="12.75">
      <c r="A5" s="20">
        <v>1</v>
      </c>
      <c r="B5" t="s">
        <v>161</v>
      </c>
      <c r="D5" s="19">
        <v>3000000</v>
      </c>
    </row>
    <row r="6" spans="2:6" ht="12.75">
      <c r="B6" t="s">
        <v>182</v>
      </c>
      <c r="F6" s="19">
        <v>3000000</v>
      </c>
    </row>
    <row r="8" ht="12.75">
      <c r="B8" s="40" t="s">
        <v>183</v>
      </c>
    </row>
    <row r="9" spans="1:6" ht="12.75">
      <c r="A9" s="38"/>
      <c r="B9" s="39"/>
      <c r="C9" s="39"/>
      <c r="D9" s="26"/>
      <c r="E9" s="39"/>
      <c r="F9" s="26"/>
    </row>
    <row r="11" spans="1:4" ht="12.75">
      <c r="A11" s="20">
        <v>2</v>
      </c>
      <c r="B11" t="s">
        <v>184</v>
      </c>
      <c r="D11" s="19">
        <f>SUM(D80)</f>
        <v>22547.44</v>
      </c>
    </row>
    <row r="12" spans="2:6" ht="12.75">
      <c r="B12" t="s">
        <v>185</v>
      </c>
      <c r="F12" s="19">
        <f>SUM(D80)</f>
        <v>22547.44</v>
      </c>
    </row>
    <row r="14" ht="12.75">
      <c r="B14" s="40" t="s">
        <v>186</v>
      </c>
    </row>
    <row r="15" ht="12.75">
      <c r="B15" s="40" t="s">
        <v>187</v>
      </c>
    </row>
    <row r="16" spans="1:6" ht="12.75">
      <c r="A16" s="38"/>
      <c r="B16" s="39"/>
      <c r="C16" s="39"/>
      <c r="D16" s="26"/>
      <c r="E16" s="39"/>
      <c r="F16" s="26"/>
    </row>
    <row r="18" spans="1:4" ht="12.75">
      <c r="A18" s="20">
        <v>3</v>
      </c>
      <c r="B18" t="s">
        <v>188</v>
      </c>
      <c r="D18" s="19">
        <v>47733</v>
      </c>
    </row>
    <row r="19" spans="2:6" ht="12.75">
      <c r="B19" t="s">
        <v>189</v>
      </c>
      <c r="F19" s="19">
        <v>47733</v>
      </c>
    </row>
    <row r="21" ht="12.75">
      <c r="B21" s="40" t="s">
        <v>190</v>
      </c>
    </row>
    <row r="22" ht="12.75">
      <c r="B22" s="40" t="s">
        <v>191</v>
      </c>
    </row>
    <row r="23" spans="1:6" ht="12.75">
      <c r="A23" s="38"/>
      <c r="B23" s="39"/>
      <c r="C23" s="39"/>
      <c r="D23" s="26"/>
      <c r="E23" s="39"/>
      <c r="F23" s="26"/>
    </row>
    <row r="25" spans="1:6" ht="12.75">
      <c r="A25" s="20">
        <v>4</v>
      </c>
      <c r="B25" t="s">
        <v>192</v>
      </c>
      <c r="F25" s="19">
        <v>3850499</v>
      </c>
    </row>
    <row r="26" spans="2:4" ht="12.75">
      <c r="B26" t="s">
        <v>193</v>
      </c>
      <c r="D26" s="19">
        <v>3850499</v>
      </c>
    </row>
    <row r="28" ht="12.75">
      <c r="B28" s="40" t="s">
        <v>194</v>
      </c>
    </row>
    <row r="29" spans="1:6" ht="12.75">
      <c r="A29" s="38"/>
      <c r="B29" s="39"/>
      <c r="C29" s="39"/>
      <c r="D29" s="26"/>
      <c r="E29" s="39"/>
      <c r="F29" s="26"/>
    </row>
    <row r="31" spans="1:2" ht="12.75">
      <c r="A31" s="20">
        <v>5</v>
      </c>
      <c r="B31" t="s">
        <v>195</v>
      </c>
    </row>
    <row r="32" ht="12.75">
      <c r="D32" s="31"/>
    </row>
    <row r="33" spans="2:4" ht="12.75">
      <c r="B33" t="s">
        <v>137</v>
      </c>
      <c r="D33" s="31">
        <v>1007668</v>
      </c>
    </row>
    <row r="34" spans="2:6" ht="12.75">
      <c r="B34" t="s">
        <v>139</v>
      </c>
      <c r="D34" s="31"/>
      <c r="F34" s="19">
        <v>1007668</v>
      </c>
    </row>
    <row r="35" ht="12.75">
      <c r="D35" s="31"/>
    </row>
    <row r="36" spans="1:6" s="40" customFormat="1" ht="12.75">
      <c r="A36" s="41"/>
      <c r="B36" s="40" t="s">
        <v>196</v>
      </c>
      <c r="D36" s="42">
        <v>374097.5</v>
      </c>
      <c r="F36" s="42"/>
    </row>
    <row r="37" spans="1:6" s="40" customFormat="1" ht="12.75">
      <c r="A37" s="41"/>
      <c r="B37" s="40" t="s">
        <v>197</v>
      </c>
      <c r="D37" s="43">
        <v>633570.25</v>
      </c>
      <c r="F37" s="42"/>
    </row>
    <row r="38" spans="1:6" s="40" customFormat="1" ht="13.5" thickBot="1">
      <c r="A38" s="41"/>
      <c r="D38" s="44">
        <f>SUM(D36:D37)</f>
        <v>1007667.75</v>
      </c>
      <c r="F38" s="42"/>
    </row>
    <row r="39" ht="13.5" thickTop="1">
      <c r="D39" s="31"/>
    </row>
    <row r="40" ht="12.75">
      <c r="B40" s="40" t="s">
        <v>198</v>
      </c>
    </row>
    <row r="41" spans="1:6" ht="12.75">
      <c r="A41" s="38"/>
      <c r="B41" s="39"/>
      <c r="C41" s="39"/>
      <c r="D41" s="26"/>
      <c r="E41" s="39"/>
      <c r="F41" s="26"/>
    </row>
    <row r="43" spans="1:4" ht="12.75">
      <c r="A43" s="20">
        <v>6</v>
      </c>
      <c r="B43" t="s">
        <v>161</v>
      </c>
      <c r="D43" s="19">
        <v>1700000</v>
      </c>
    </row>
    <row r="44" spans="2:6" ht="12.75">
      <c r="B44" t="s">
        <v>199</v>
      </c>
      <c r="F44" s="19">
        <v>1700000</v>
      </c>
    </row>
    <row r="46" ht="12.75">
      <c r="B46" s="40" t="s">
        <v>200</v>
      </c>
    </row>
    <row r="47" ht="12.75">
      <c r="B47" s="40" t="s">
        <v>201</v>
      </c>
    </row>
    <row r="48" spans="1:6" ht="12.75">
      <c r="A48" s="38"/>
      <c r="B48" s="39"/>
      <c r="C48" s="39"/>
      <c r="D48" s="26"/>
      <c r="E48" s="39"/>
      <c r="F48" s="26"/>
    </row>
    <row r="52" spans="2:4" ht="12.75">
      <c r="B52" s="34" t="s">
        <v>202</v>
      </c>
      <c r="D52" s="37" t="s">
        <v>203</v>
      </c>
    </row>
    <row r="53" ht="12.75">
      <c r="D53" s="37" t="s">
        <v>181</v>
      </c>
    </row>
    <row r="55" spans="2:4" ht="12.75">
      <c r="B55" t="s">
        <v>204</v>
      </c>
      <c r="D55" s="45">
        <v>2.74</v>
      </c>
    </row>
    <row r="56" ht="12.75">
      <c r="D56" s="45"/>
    </row>
    <row r="57" spans="2:4" ht="12.75">
      <c r="B57" s="40" t="s">
        <v>205</v>
      </c>
      <c r="D57" s="45"/>
    </row>
    <row r="58" spans="2:4" ht="12.75">
      <c r="B58" t="s">
        <v>206</v>
      </c>
      <c r="D58" s="45">
        <v>0.88</v>
      </c>
    </row>
    <row r="59" spans="2:4" ht="12.75">
      <c r="B59" t="s">
        <v>207</v>
      </c>
      <c r="D59" s="45">
        <f>SUM(0.93/3)</f>
        <v>0.31</v>
      </c>
    </row>
    <row r="60" spans="2:4" ht="12.75">
      <c r="B60" t="s">
        <v>208</v>
      </c>
      <c r="D60" s="45">
        <f>SUM(0.08/3)</f>
        <v>0.02666666666666667</v>
      </c>
    </row>
    <row r="61" spans="2:4" ht="12.75">
      <c r="B61" t="s">
        <v>209</v>
      </c>
      <c r="D61" s="45">
        <f>SUM(0.19/3)</f>
        <v>0.06333333333333334</v>
      </c>
    </row>
    <row r="62" spans="2:4" ht="12.75">
      <c r="B62" t="s">
        <v>210</v>
      </c>
      <c r="D62" s="45">
        <f>SUM(0.56/3)</f>
        <v>0.18666666666666668</v>
      </c>
    </row>
    <row r="63" spans="2:4" ht="12.75">
      <c r="B63" t="s">
        <v>211</v>
      </c>
      <c r="D63" s="45">
        <f>SUM(0.54/3)</f>
        <v>0.18000000000000002</v>
      </c>
    </row>
    <row r="64" spans="2:4" ht="12.75">
      <c r="B64" t="s">
        <v>212</v>
      </c>
      <c r="D64" s="45">
        <f>SUM(0.05/3)</f>
        <v>0.016666666666666666</v>
      </c>
    </row>
    <row r="65" spans="2:4" ht="12.75">
      <c r="B65" t="s">
        <v>213</v>
      </c>
      <c r="D65" s="46">
        <f>SUM(42848/11700*0.0348)</f>
        <v>0.12744533333333333</v>
      </c>
    </row>
    <row r="66" spans="4:6" ht="13.5" thickBot="1">
      <c r="D66" s="47">
        <f>SUM(D55:D65)</f>
        <v>4.5307786666666665</v>
      </c>
      <c r="F66" s="45"/>
    </row>
    <row r="67" ht="13.5" thickTop="1"/>
    <row r="68" spans="2:4" ht="12.75">
      <c r="B68" t="s">
        <v>214</v>
      </c>
      <c r="D68" s="45">
        <v>4.9</v>
      </c>
    </row>
    <row r="70" spans="2:4" ht="12.75">
      <c r="B70" t="s">
        <v>215</v>
      </c>
      <c r="D70" s="19">
        <f>SUM((D68-D66)/D68*100)</f>
        <v>7.53512925170069</v>
      </c>
    </row>
    <row r="73" ht="12.75">
      <c r="B73" s="28" t="s">
        <v>216</v>
      </c>
    </row>
    <row r="75" spans="2:4" ht="13.5" thickBot="1">
      <c r="B75" t="s">
        <v>217</v>
      </c>
      <c r="D75" s="33">
        <f>SUM(57519*4.9)</f>
        <v>281843.10000000003</v>
      </c>
    </row>
    <row r="76" ht="13.5" thickTop="1"/>
    <row r="78" ht="12.75">
      <c r="B78" s="28" t="s">
        <v>218</v>
      </c>
    </row>
    <row r="80" spans="2:4" ht="13.5" thickBot="1">
      <c r="B80" t="s">
        <v>219</v>
      </c>
      <c r="D80" s="33">
        <f>SUM(281843*0.08)</f>
        <v>22547.44</v>
      </c>
    </row>
    <row r="81" ht="13.5" thickTop="1"/>
  </sheetData>
  <printOptions/>
  <pageMargins left="1.23" right="0.26" top="1.29" bottom="1" header="0.5" footer="0.5"/>
  <pageSetup orientation="portrait" scale="70" r:id="rId1"/>
  <headerFooter alignWithMargins="0">
    <oddHeader>&amp;C&amp;"Arial,Bold"&amp;12UNITED CHEMICAL INDUSTRIES BERHAD
(5990-P)
CONSOLIDATED JOURNAL ADJUSTMENT AS AT 31 MARCH 2001&amp;R&amp;"Arial,Italic"&amp;8Printed On : &amp;D
&amp;T</oddHeader>
    <oddFooter>&amp;L&amp;"Arial,Italic"&amp;8File : &amp;F  (&amp;A)&amp;R&amp;"Arial,Italic"&amp;8Page &amp;P of &amp;N</odd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Total Corporate Compliance</cp:lastModifiedBy>
  <cp:lastPrinted>2001-06-19T08:24:03Z</cp:lastPrinted>
  <dcterms:created xsi:type="dcterms:W3CDTF">2001-04-19T05:44:40Z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